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defaultThemeVersion="166925"/>
  <mc:AlternateContent xmlns:mc="http://schemas.openxmlformats.org/markup-compatibility/2006">
    <mc:Choice Requires="x15">
      <x15ac:absPath xmlns:x15ac="http://schemas.microsoft.com/office/spreadsheetml/2010/11/ac" url="https://nexusmultiacademytrust.sharepoint.com/sites/nmat-businesstransformation/Projects  Procurement/Planning &amp; Pipeline/"/>
    </mc:Choice>
  </mc:AlternateContent>
  <xr:revisionPtr revIDLastSave="0" documentId="8_{7DBA2327-CB64-4A09-B1F6-6A9CC633BE5C}" xr6:coauthVersionLast="47" xr6:coauthVersionMax="47" xr10:uidLastSave="{00000000-0000-0000-0000-000000000000}"/>
  <bookViews>
    <workbookView xWindow="-120" yWindow="-16320" windowWidth="29040" windowHeight="15720" tabRatio="693" xr2:uid="{B22455CB-7DB0-44A8-88D3-0179C64B20D8}"/>
  </bookViews>
  <sheets>
    <sheet name="Procurement &amp; Project Pipeline" sheetId="2" r:id="rId1"/>
    <sheet name="Completion &amp; change record" sheetId="7" r:id="rId2"/>
    <sheet name="Data" sheetId="3" r:id="rId3"/>
    <sheet name="Finance analysis"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2" l="1"/>
  <c r="Q13" i="2" s="1"/>
  <c r="P18" i="2"/>
  <c r="Q18" i="2" s="1"/>
  <c r="P15" i="2"/>
  <c r="Q15" i="2" s="1"/>
  <c r="P19" i="2"/>
  <c r="Q19" i="2" s="1"/>
  <c r="Q11" i="2"/>
  <c r="P16" i="2"/>
  <c r="Q16" i="2" s="1"/>
  <c r="P14" i="2"/>
  <c r="Q14" i="2" s="1"/>
  <c r="P20" i="2"/>
  <c r="Q20" i="2" s="1"/>
  <c r="Q3" i="2"/>
  <c r="P12" i="2"/>
  <c r="Q12" i="2" s="1"/>
  <c r="P8" i="2"/>
  <c r="Q8" i="2" s="1"/>
  <c r="P10" i="2"/>
  <c r="Q10" i="2" s="1"/>
  <c r="Q9" i="2"/>
  <c r="P9" i="2"/>
  <c r="P7" i="2"/>
  <c r="Q7" i="2" s="1"/>
  <c r="P5" i="2"/>
  <c r="Q5" i="2" s="1"/>
  <c r="Q4" i="2"/>
  <c r="P4" i="2"/>
  <c r="Q21" i="2"/>
  <c r="P21" i="2"/>
  <c r="Q11" i="7" l="1"/>
  <c r="P11" i="7"/>
  <c r="P10" i="7"/>
  <c r="Q10" i="7"/>
  <c r="P9" i="7" l="1"/>
  <c r="O8" i="7"/>
  <c r="P8" i="7" s="1"/>
  <c r="C1" i="3" l="1"/>
</calcChain>
</file>

<file path=xl/sharedStrings.xml><?xml version="1.0" encoding="utf-8"?>
<sst xmlns="http://schemas.openxmlformats.org/spreadsheetml/2006/main" count="535" uniqueCount="252">
  <si>
    <t xml:space="preserve">The Nexus Multi Academy Trust Procurement Pipeline is subject to change and reviewed regualrly. Our pipeline provides a forward look of potential and current procurement &amp; project activity.
A decision to procure any of these requirements is subject to our decision-making process.
The publication of value is an estimation for indicative purposes only.
The information and material contained in this publication is provided for general information purposes only.                                      We may where possible complete joint procurements or shared service agreements uwith other MATs, local authorities or institutions. Consultation regarding merger began in July 2025 this may also impact out future contracting opportunities. https://www.tes.com/magazine/news/general/ebor-nexus-mats-planning-trust-merger </t>
  </si>
  <si>
    <t xml:space="preserve">Embracing our commercial power to be the best we can be'                                                                                         Procurement Pipeline                                               </t>
  </si>
  <si>
    <t>Latest Update - July 2025</t>
  </si>
  <si>
    <t>Pipeline Reference Number</t>
  </si>
  <si>
    <t>Status</t>
  </si>
  <si>
    <t>Category- Nexus Supplier Type ID. Kralijic Matrix</t>
  </si>
  <si>
    <t>Area</t>
  </si>
  <si>
    <t xml:space="preserve">Project Code </t>
  </si>
  <si>
    <t>Commercial strategy</t>
  </si>
  <si>
    <t>Commercial agreement/Project title</t>
  </si>
  <si>
    <t>Project description</t>
  </si>
  <si>
    <t xml:space="preserve">Nexus Procurement Threshold </t>
  </si>
  <si>
    <t>Expiry date of existing agreement</t>
  </si>
  <si>
    <t>Estimated procurement start date</t>
  </si>
  <si>
    <t xml:space="preserve"> Commercial agreement live date</t>
  </si>
  <si>
    <t>Estimated agreement term</t>
  </si>
  <si>
    <t>Estimated extension length</t>
  </si>
  <si>
    <t>Estimated agreement value per annum</t>
  </si>
  <si>
    <t>Total agreement value (excluding possible extension)</t>
  </si>
  <si>
    <t xml:space="preserve">Estimated total agreement including the extension option value </t>
  </si>
  <si>
    <t>Planned procurement sourcing route (anticipated)</t>
  </si>
  <si>
    <t>Main contact</t>
  </si>
  <si>
    <t>External Notes</t>
  </si>
  <si>
    <t>Supplier awarded</t>
  </si>
  <si>
    <t xml:space="preserve">Funding </t>
  </si>
  <si>
    <t>NX001</t>
  </si>
  <si>
    <t>Active</t>
  </si>
  <si>
    <t>Agency Staffing</t>
  </si>
  <si>
    <t>All Nexus Sites</t>
  </si>
  <si>
    <t xml:space="preserve">Change </t>
  </si>
  <si>
    <t>New Procurement</t>
  </si>
  <si>
    <t>Supply Agency Staffing</t>
  </si>
  <si>
    <t xml:space="preserve">Nexus Supply Agency Staffing Solution </t>
  </si>
  <si>
    <t>Procurement Threshold 4</t>
  </si>
  <si>
    <t>N/A</t>
  </si>
  <si>
    <t>30/09/2025</t>
  </si>
  <si>
    <t>3 years</t>
  </si>
  <si>
    <t>£11,000,000 - £25,000,000</t>
  </si>
  <si>
    <t>Route to be confirmed after test and learn interim agreements</t>
  </si>
  <si>
    <r>
      <t xml:space="preserve">Email: Commercial Partnerships Team </t>
    </r>
    <r>
      <rPr>
        <sz val="10"/>
        <color rgb="FF00B0F0"/>
        <rFont val="Calibri"/>
        <family val="2"/>
        <scheme val="minor"/>
      </rPr>
      <t>commercial@nexusmat.org</t>
    </r>
  </si>
  <si>
    <t xml:space="preserve">Nexus Multi Academy Trust have agreed to contract manage stop gap interim agreements on behalf of the Nexus and its commercial partnerships. These agreements will apply to PCA Mutli Academy Trusts &amp; other Nexus commercial partners. The Supply Agency Stop Gap Interim Agreements will  in place until a formal procurement process/agreed route to market can take place. Only those agencies we are working with currently (January 2025) across Nexus and its partners will be invited to partake in the stop gap agreements initially. </t>
  </si>
  <si>
    <t>N/A Various stop-gap interim agreement</t>
  </si>
  <si>
    <t>Revenue</t>
  </si>
  <si>
    <t>NX002</t>
  </si>
  <si>
    <t>To start</t>
  </si>
  <si>
    <t>Catering</t>
  </si>
  <si>
    <t>Various Nexus Sites (see notes)</t>
  </si>
  <si>
    <t>Re-procurement (same scope)</t>
  </si>
  <si>
    <t>Catering contract</t>
  </si>
  <si>
    <t xml:space="preserve">Catering provision for all sites </t>
  </si>
  <si>
    <t>31/08/2024 (with option of 1 + 1)</t>
  </si>
  <si>
    <t>1+1 year (s)</t>
  </si>
  <si>
    <t>Open Tender</t>
  </si>
  <si>
    <t>Market research in process with DFE/commercial partners. Open tender/review of in house option to be completed in 2024/2025. Extension proposed final +1 Trust Board July 2025</t>
  </si>
  <si>
    <t>Relish &gt; August 2026</t>
  </si>
  <si>
    <t>NX003</t>
  </si>
  <si>
    <t>Educational Licenses</t>
  </si>
  <si>
    <t>MIS Contract</t>
  </si>
  <si>
    <t xml:space="preserve">Contract for MIS software </t>
  </si>
  <si>
    <t>Procurement Threshold 3</t>
  </si>
  <si>
    <t xml:space="preserve">3 years </t>
  </si>
  <si>
    <t>Mini competition/DFE approved Framework</t>
  </si>
  <si>
    <t>NX004</t>
  </si>
  <si>
    <t>Transport</t>
  </si>
  <si>
    <t>Capital (Capex)</t>
  </si>
  <si>
    <t>Mini buses - Capex</t>
  </si>
  <si>
    <t>Mini Bus-Leases &amp; purchases trust wide review - Capex one off purchases</t>
  </si>
  <si>
    <t xml:space="preserve">N/A </t>
  </si>
  <si>
    <t>NX005</t>
  </si>
  <si>
    <t>Admin Licenses</t>
  </si>
  <si>
    <t>Re-procurement (review of current specification pending)</t>
  </si>
  <si>
    <t>Payroll &amp; HR Software</t>
  </si>
  <si>
    <t>DFE/public sector approved framework or open tender</t>
  </si>
  <si>
    <t xml:space="preserve">Specification currently under review in interim contract period. In house procurement options to be reviewed </t>
  </si>
  <si>
    <t>EduPay (Tes) &gt; March 2026</t>
  </si>
  <si>
    <t>NX006</t>
  </si>
  <si>
    <t>ICT Licenses/Services</t>
  </si>
  <si>
    <t>Repographics</t>
  </si>
  <si>
    <t xml:space="preserve">Contract (lease) for photocopiers &amp; printing costs </t>
  </si>
  <si>
    <t>DFE/public sector approved framework</t>
  </si>
  <si>
    <t>NX007</t>
  </si>
  <si>
    <t>Assets Estates</t>
  </si>
  <si>
    <t>Asset Management contract</t>
  </si>
  <si>
    <t>Asset Management/Capital Estates support</t>
  </si>
  <si>
    <t>31/08/2025 (option of +1)</t>
  </si>
  <si>
    <t>1 year</t>
  </si>
  <si>
    <t xml:space="preserve">CAPEX spend linked </t>
  </si>
  <si>
    <t>Rider Levett Bucknall &gt; August 2026</t>
  </si>
  <si>
    <t>Capital</t>
  </si>
  <si>
    <t>NX008</t>
  </si>
  <si>
    <t>ICT Software &amp; Licenes</t>
  </si>
  <si>
    <t>Review of ICT software &amp; licenses</t>
  </si>
  <si>
    <t>Various</t>
  </si>
  <si>
    <t>TBC</t>
  </si>
  <si>
    <t>3 years (estimated)</t>
  </si>
  <si>
    <t>TBC- DFE/public sector approved framework</t>
  </si>
  <si>
    <t>Review of ICT procurement required- Digital Transformation Lead supporting with overall data and specification of requirements</t>
  </si>
  <si>
    <t>NX009</t>
  </si>
  <si>
    <t>Educational Supplies</t>
  </si>
  <si>
    <t>Furniture</t>
  </si>
  <si>
    <t xml:space="preserve">Furniture supplier for all projects and replacement </t>
  </si>
  <si>
    <t>31/11/2025</t>
  </si>
  <si>
    <t>NX010</t>
  </si>
  <si>
    <t>Finanical Management Software</t>
  </si>
  <si>
    <t>NX011</t>
  </si>
  <si>
    <t>Extended Services</t>
  </si>
  <si>
    <t>Procurement (or alternative commercial solution)</t>
  </si>
  <si>
    <t>Specialist Clinical and Therapeutic Services</t>
  </si>
  <si>
    <t>Speech &amp; Language/Occupational Therapists/Educational Psychologist</t>
  </si>
  <si>
    <t>High risk category due to shortage of proffesionals in Speech &amp; Language/Occupational Therapists/Educational Psychologist. Solution exploration is in-house and external</t>
  </si>
  <si>
    <t>NX012</t>
  </si>
  <si>
    <t>Admin Supplies</t>
  </si>
  <si>
    <t>External Auditors</t>
  </si>
  <si>
    <t>External financial audit</t>
  </si>
  <si>
    <t>Approval request to Trust board in Autumn 2025 to continue current contracting arrangements due to  merger or retender if merger is not approved</t>
  </si>
  <si>
    <t xml:space="preserve"> Forrester Boyd &gt; January 2026</t>
  </si>
  <si>
    <t>NX013</t>
  </si>
  <si>
    <t>Education Supplies</t>
  </si>
  <si>
    <t>General education supplies (currently under 45 suppliers)</t>
  </si>
  <si>
    <t>Public Buying Organisation (PBO)/Public Sector Framework or open tender</t>
  </si>
  <si>
    <t>NX014</t>
  </si>
  <si>
    <t>Employer of Choice</t>
  </si>
  <si>
    <t>Employee Benefits - Discounts, Health, Wellbeing &amp; Electric Car/Bike Schemes/Occupational Health/Medical</t>
  </si>
  <si>
    <t>Framework</t>
  </si>
  <si>
    <t>NX015</t>
  </si>
  <si>
    <t>Capital Projects 2025/2026</t>
  </si>
  <si>
    <t>Various capital projects across 2025/2026 - information uploaded to Nexus MAT Procurement webpage for individual projects</t>
  </si>
  <si>
    <t>1,500,000-3,500,000</t>
  </si>
  <si>
    <t>1,500,000-3,500,001</t>
  </si>
  <si>
    <t>1,500,000-3,500,002</t>
  </si>
  <si>
    <t>Open Tender/Restricted Tender dependent on project - Assets Partner support where requried</t>
  </si>
  <si>
    <t>Various capital projects across 2025/2026 - information uploaded to Nexus MAT Procurement webpage for individual projects once specification is agreed with Asset Management Partners/LA Partners &amp; internal specialists</t>
  </si>
  <si>
    <t>NX016</t>
  </si>
  <si>
    <t>Completed (for 25/26)</t>
  </si>
  <si>
    <t>Asset Management Software</t>
  </si>
  <si>
    <t>Asset manegement software to support the management of compliance &amp; assets</t>
  </si>
  <si>
    <t>31/03/2030 (break clause at 2028)</t>
  </si>
  <si>
    <t>TBC at review point</t>
  </si>
  <si>
    <t>5 years</t>
  </si>
  <si>
    <t>NX017</t>
  </si>
  <si>
    <t xml:space="preserve">Planned Preventative Maintenance (PPM) </t>
  </si>
  <si>
    <t xml:space="preserve"> PPM contracts are split by discipline into separate lots; however, the total aggregated contract value exceeds the procurement threshold and is shown here to ensure transparency</t>
  </si>
  <si>
    <t xml:space="preserve">The Planned Preventative Maintenance (PPM) contracts are procured as separate lots by discipline (e.g., mechanical, electrical, compliance testing). While each contract is awarded individually, the combined total contract value exceeds the relevant public procurement threshold, and the aggregated value is reflected in this pipeline for transparency. </t>
  </si>
  <si>
    <t>Various &gt; April 2028</t>
  </si>
  <si>
    <t>NX018</t>
  </si>
  <si>
    <t>Utility Services</t>
  </si>
  <si>
    <t>Energy contract (G&amp;E)</t>
  </si>
  <si>
    <t>Energy supply and management for all Nexus sites</t>
  </si>
  <si>
    <t>Framework CCS (NEW DFE pilot)</t>
  </si>
  <si>
    <t>CCS framework from September 2023. Change in management from September 2024 from Notts LA to DFE</t>
  </si>
  <si>
    <t>NX019</t>
  </si>
  <si>
    <t>Re-procurement (same scope with additional sites)</t>
  </si>
  <si>
    <t>Cleaning contract</t>
  </si>
  <si>
    <t>Cleaning contract for various sites. Daily cleaning and deep scheduled cleaning see specification</t>
  </si>
  <si>
    <t>31/08/2027 (with option of 1+1)</t>
  </si>
  <si>
    <t>01/02/2027 (review point)</t>
  </si>
  <si>
    <t>1 + 1 year (s)</t>
  </si>
  <si>
    <t xml:space="preserve">DFE/Public Sector Approved Framework </t>
  </si>
  <si>
    <t>Norse (2024)</t>
  </si>
  <si>
    <t>Year (academic)</t>
  </si>
  <si>
    <t>Reference number</t>
  </si>
  <si>
    <t>Commercial agreement title</t>
  </si>
  <si>
    <t>Short description</t>
  </si>
  <si>
    <t>Nexus  Procurement Threshold</t>
  </si>
  <si>
    <t>Existing contract title</t>
  </si>
  <si>
    <t>Estimated commercial agreement live date</t>
  </si>
  <si>
    <t>Estimated extension option value</t>
  </si>
  <si>
    <t xml:space="preserve">Notes of completion </t>
  </si>
  <si>
    <t>Date of change</t>
  </si>
  <si>
    <t>2022/2023</t>
  </si>
  <si>
    <t xml:space="preserve">Kenwood West Riding </t>
  </si>
  <si>
    <t>New</t>
  </si>
  <si>
    <t>NC001</t>
  </si>
  <si>
    <t>Kenwood Westriding Wosbrough Refurbishment Phase 2</t>
  </si>
  <si>
    <t>Construction of extension to Kenwood Westriding . Biophlic design. Joint project with BMBC</t>
  </si>
  <si>
    <t>6 months</t>
  </si>
  <si>
    <t>N/A one off project</t>
  </si>
  <si>
    <t>Restricted Tender</t>
  </si>
  <si>
    <t>Email: Lana Stoyles commercial@nexusmat.org</t>
  </si>
  <si>
    <t>Invitiation to complete pre-selection via third party project manager. Advertised on Nexus website.</t>
  </si>
  <si>
    <t>Abbey</t>
  </si>
  <si>
    <t>NC002</t>
  </si>
  <si>
    <t>Abbey Refurbishment of Science and Food Tech Rooms</t>
  </si>
  <si>
    <t>Full room refurbishment and design including furntiture and equipment</t>
  </si>
  <si>
    <t>3 weeks</t>
  </si>
  <si>
    <t xml:space="preserve">Supplier qoute </t>
  </si>
  <si>
    <t xml:space="preserve">Three qoutes </t>
  </si>
  <si>
    <t>Pennine View</t>
  </si>
  <si>
    <t>NC005</t>
  </si>
  <si>
    <t>Modular 2 x classrooms and meeting space</t>
  </si>
  <si>
    <t>Construction of modular build</t>
  </si>
  <si>
    <t>12 weeks</t>
  </si>
  <si>
    <t>Requires specialised companies in modular constriction. Three qoutes open tender CAPEX</t>
  </si>
  <si>
    <t>Beech</t>
  </si>
  <si>
    <t>NC006</t>
  </si>
  <si>
    <t>Modular staff area and meeting space</t>
  </si>
  <si>
    <t>Coppice School</t>
  </si>
  <si>
    <t>NC007</t>
  </si>
  <si>
    <t>Post 16 building</t>
  </si>
  <si>
    <t>2023/2024</t>
  </si>
  <si>
    <t>Re-procurement (New Scope)</t>
  </si>
  <si>
    <t>NC008</t>
  </si>
  <si>
    <t>Payroll Contract</t>
  </si>
  <si>
    <t>01/12/2023 (extended terms)</t>
  </si>
  <si>
    <t xml:space="preserve">Qoutation </t>
  </si>
  <si>
    <t>Open tender required after specification clarified after one year. Interim contract completed with review due June 2024</t>
  </si>
  <si>
    <t>Utilities</t>
  </si>
  <si>
    <t>NC009</t>
  </si>
  <si>
    <t>Water Services</t>
  </si>
  <si>
    <t xml:space="preserve">CCS framework </t>
  </si>
  <si>
    <t>CCS framework through Nottingham moved to DFE management September 2024</t>
  </si>
  <si>
    <t>NC011</t>
  </si>
  <si>
    <t>Health &amp; Safety contract</t>
  </si>
  <si>
    <t>Health &amp; Safety contract providing support, system and audit</t>
  </si>
  <si>
    <t>Procurement Threshold 1</t>
  </si>
  <si>
    <t>Three qoute (to be removed from pipeline)</t>
  </si>
  <si>
    <t xml:space="preserve">New hybrid approach reduces contract value from £158,000 to £12,000 removal from pipeline 2025 due to lower value. </t>
  </si>
  <si>
    <t>2024/2025</t>
  </si>
  <si>
    <t>NC004</t>
  </si>
  <si>
    <t>Preffered supplier list for temporary staffing (supply agency) including temp to perm and adhoc suppy</t>
  </si>
  <si>
    <t xml:space="preserve">1 year </t>
  </si>
  <si>
    <t>Open Tender - Nexus Framework. Supported by consultancy</t>
  </si>
  <si>
    <t>PCA temp agreements to be completed whislt due diligience takes place for route to market in the next 12 months</t>
  </si>
  <si>
    <t>2025/2026</t>
  </si>
  <si>
    <t xml:space="preserve">Full refresh of data based on commercial partnerships/revised strategy and potential merger </t>
  </si>
  <si>
    <t>Project Code</t>
  </si>
  <si>
    <t>Procurement Threshold (Nexus)</t>
  </si>
  <si>
    <t xml:space="preserve">Category </t>
  </si>
  <si>
    <t>Abbey School</t>
  </si>
  <si>
    <t>Bader Academy</t>
  </si>
  <si>
    <t>Procurement Threshold 2</t>
  </si>
  <si>
    <t>Cleaning</t>
  </si>
  <si>
    <t>Conversion</t>
  </si>
  <si>
    <t>Becton</t>
  </si>
  <si>
    <t>Becton- Chapel House</t>
  </si>
  <si>
    <t>Beech Academy</t>
  </si>
  <si>
    <t>Crags Community School</t>
  </si>
  <si>
    <t>Discovery school</t>
  </si>
  <si>
    <t>Fountaindale School</t>
  </si>
  <si>
    <t>Heatherwood School</t>
  </si>
  <si>
    <t>Hilltop School</t>
  </si>
  <si>
    <t>Legal</t>
  </si>
  <si>
    <t>Kelford School</t>
  </si>
  <si>
    <t>Telephones/Mobiles</t>
  </si>
  <si>
    <t>Kenwood- Moncrieffe</t>
  </si>
  <si>
    <t>Training</t>
  </si>
  <si>
    <t>Kenwood- Clifford House</t>
  </si>
  <si>
    <t>Kenwood-Broadfield</t>
  </si>
  <si>
    <t>North Ridge School</t>
  </si>
  <si>
    <t>The Bridge</t>
  </si>
  <si>
    <t>Nexus Central Enterprise Works</t>
  </si>
  <si>
    <t>New schools to be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</si>
</sst>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dd/mm/yyyy;@"/>
  </numFmts>
  <fonts count="17">
    <font>
      <sz val="11"/>
      <color theme="1"/>
      <name val="Calibri"/>
      <family val="2"/>
      <scheme val="minor"/>
    </font>
    <font>
      <sz val="10"/>
      <color rgb="FF000000"/>
      <name val="Calibri"/>
      <family val="2"/>
      <scheme val="minor"/>
    </font>
    <font>
      <b/>
      <sz val="11"/>
      <color theme="1"/>
      <name val="Calibri"/>
      <family val="2"/>
      <scheme val="minor"/>
    </font>
    <font>
      <b/>
      <sz val="10"/>
      <color rgb="FF000000"/>
      <name val="Calibri"/>
      <family val="2"/>
      <scheme val="minor"/>
    </font>
    <font>
      <sz val="8"/>
      <name val="Calibri"/>
      <family val="2"/>
      <scheme val="minor"/>
    </font>
    <font>
      <b/>
      <sz val="10"/>
      <color theme="9" tint="-0.249977111117893"/>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1"/>
      <name val="Calibri"/>
      <family val="2"/>
      <scheme val="minor"/>
    </font>
    <font>
      <sz val="10"/>
      <name val="Calibri"/>
      <family val="2"/>
      <scheme val="minor"/>
    </font>
    <font>
      <sz val="18"/>
      <color rgb="FF00B0F0"/>
      <name val="Tahoma"/>
      <family val="2"/>
    </font>
    <font>
      <u/>
      <sz val="11"/>
      <color theme="10"/>
      <name val="Calibri"/>
      <family val="2"/>
      <scheme val="minor"/>
    </font>
    <font>
      <b/>
      <u/>
      <sz val="11"/>
      <color theme="10"/>
      <name val="Calibri"/>
      <family val="2"/>
      <scheme val="minor"/>
    </font>
    <font>
      <b/>
      <sz val="12"/>
      <color theme="1"/>
      <name val="Calibri"/>
      <family val="2"/>
      <scheme val="minor"/>
    </font>
    <font>
      <sz val="10"/>
      <color theme="5" tint="-0.249977111117893"/>
      <name val="Calibri"/>
      <family val="2"/>
      <scheme val="minor"/>
    </font>
    <font>
      <sz val="10"/>
      <color rgb="FF00B0F0"/>
      <name val="Calibri"/>
      <family val="2"/>
      <scheme val="minor"/>
    </font>
  </fonts>
  <fills count="22">
    <fill>
      <patternFill patternType="none"/>
    </fill>
    <fill>
      <patternFill patternType="gray125"/>
    </fill>
    <fill>
      <patternFill patternType="solid">
        <fgColor rgb="FFFFFFFF"/>
        <bgColor rgb="FFFFFFFF"/>
      </patternFill>
    </fill>
    <fill>
      <patternFill patternType="solid">
        <fgColor theme="8" tint="0.59999389629810485"/>
        <bgColor rgb="FFD0CECE"/>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rgb="FF92D050"/>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FF99FF"/>
        <bgColor indexed="64"/>
      </patternFill>
    </fill>
    <fill>
      <patternFill patternType="solid">
        <fgColor rgb="FF99FF66"/>
        <bgColor indexed="64"/>
      </patternFill>
    </fill>
    <fill>
      <patternFill patternType="solid">
        <fgColor rgb="FF00B0F0"/>
        <bgColor indexed="64"/>
      </patternFill>
    </fill>
    <fill>
      <patternFill patternType="solid">
        <fgColor rgb="FFCC66FF"/>
        <bgColor indexed="64"/>
      </patternFill>
    </fill>
    <fill>
      <patternFill patternType="solid">
        <fgColor rgb="FFB2B2B2"/>
        <bgColor indexed="64"/>
      </patternFill>
    </fill>
    <fill>
      <patternFill patternType="solid">
        <fgColor rgb="FF00FFFF"/>
        <bgColor indexed="64"/>
      </patternFill>
    </fill>
    <fill>
      <patternFill patternType="solid">
        <fgColor rgb="FFFFFF66"/>
        <bgColor indexed="64"/>
      </patternFill>
    </fill>
    <fill>
      <patternFill patternType="solid">
        <fgColor rgb="FFFFFF00"/>
        <bgColor rgb="FFD0CECE"/>
      </patternFill>
    </fill>
    <fill>
      <patternFill patternType="solid">
        <fgColor rgb="FF97E4FF"/>
        <bgColor indexed="64"/>
      </patternFill>
    </fill>
    <fill>
      <patternFill patternType="solid">
        <fgColor rgb="FF97E4FF"/>
        <bgColor rgb="FFD0CECE"/>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medium">
        <color indexed="64"/>
      </left>
      <right style="thin">
        <color rgb="FF000000"/>
      </right>
      <top style="thin">
        <color rgb="FF000000"/>
      </top>
      <bottom style="thin">
        <color rgb="FF000000"/>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medium">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000000"/>
      </top>
      <bottom style="thin">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rgb="FF000000"/>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93">
    <xf numFmtId="0" fontId="0" fillId="0" borderId="0" xfId="0"/>
    <xf numFmtId="0" fontId="0" fillId="0" borderId="0" xfId="0"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65" fontId="3" fillId="3" borderId="3" xfId="0" applyNumberFormat="1" applyFont="1" applyFill="1" applyBorder="1" applyAlignment="1">
      <alignment horizontal="center" vertical="center" wrapText="1"/>
    </xf>
    <xf numFmtId="164" fontId="3" fillId="3" borderId="3"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165" fontId="3"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2" borderId="8" xfId="0" applyFont="1" applyFill="1" applyBorder="1" applyAlignment="1">
      <alignment horizontal="center" vertical="center" wrapText="1"/>
    </xf>
    <xf numFmtId="0" fontId="1" fillId="0" borderId="8" xfId="0" applyFont="1" applyBorder="1" applyAlignment="1">
      <alignment horizontal="center" vertical="center" wrapText="1"/>
    </xf>
    <xf numFmtId="164" fontId="1" fillId="0" borderId="8"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0" borderId="7" xfId="0" applyFont="1" applyBorder="1" applyAlignment="1">
      <alignment horizontal="center" vertical="center" wrapText="1"/>
    </xf>
    <xf numFmtId="14" fontId="1" fillId="0" borderId="8"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14" fontId="1" fillId="0" borderId="6"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165" fontId="5" fillId="0" borderId="1" xfId="0" applyNumberFormat="1" applyFont="1" applyBorder="1" applyAlignment="1">
      <alignment horizontal="center" vertical="center" wrapText="1"/>
    </xf>
    <xf numFmtId="0" fontId="6" fillId="0" borderId="0" xfId="0" applyFont="1" applyAlignment="1">
      <alignment horizontal="center" vertical="center"/>
    </xf>
    <xf numFmtId="0" fontId="6" fillId="0" borderId="6" xfId="0" applyFont="1" applyBorder="1" applyAlignment="1">
      <alignment horizontal="center" vertical="center"/>
    </xf>
    <xf numFmtId="0" fontId="0" fillId="0" borderId="0" xfId="0" applyAlignment="1">
      <alignment horizontal="center" vertical="center" wrapText="1"/>
    </xf>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0" fillId="9" borderId="0" xfId="0" applyFill="1"/>
    <xf numFmtId="0" fontId="0" fillId="10" borderId="0" xfId="0" applyFill="1"/>
    <xf numFmtId="0" fontId="0" fillId="11" borderId="0" xfId="0" applyFill="1"/>
    <xf numFmtId="0" fontId="0" fillId="12" borderId="0" xfId="0" applyFill="1"/>
    <xf numFmtId="0" fontId="0" fillId="13" borderId="0" xfId="0" applyFill="1"/>
    <xf numFmtId="0" fontId="0" fillId="14" borderId="0" xfId="0" applyFill="1"/>
    <xf numFmtId="0" fontId="0" fillId="15" borderId="0" xfId="0" applyFill="1"/>
    <xf numFmtId="0" fontId="0" fillId="16" borderId="0" xfId="0" applyFill="1"/>
    <xf numFmtId="0" fontId="0" fillId="17" borderId="0" xfId="0" applyFill="1"/>
    <xf numFmtId="0" fontId="0" fillId="18" borderId="0" xfId="0" applyFill="1"/>
    <xf numFmtId="0" fontId="1" fillId="19" borderId="9" xfId="0" applyFont="1" applyFill="1" applyBorder="1" applyAlignment="1">
      <alignment horizontal="center" vertical="center" wrapText="1"/>
    </xf>
    <xf numFmtId="165" fontId="8" fillId="0" borderId="1" xfId="0" applyNumberFormat="1" applyFont="1" applyBorder="1" applyAlignment="1">
      <alignment horizontal="center" vertical="center" wrapText="1"/>
    </xf>
    <xf numFmtId="0" fontId="10" fillId="0" borderId="14" xfId="0" applyFont="1" applyBorder="1" applyAlignment="1">
      <alignment horizontal="center" vertical="center" wrapText="1"/>
    </xf>
    <xf numFmtId="164" fontId="0" fillId="0" borderId="0" xfId="0" applyNumberFormat="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center" vertical="center" wrapText="1"/>
    </xf>
    <xf numFmtId="0" fontId="0" fillId="0" borderId="5" xfId="0" applyBorder="1" applyAlignment="1">
      <alignment horizontal="center" vertical="center" wrapText="1"/>
    </xf>
    <xf numFmtId="164" fontId="0" fillId="0" borderId="5" xfId="0" applyNumberFormat="1" applyBorder="1" applyAlignment="1">
      <alignment horizontal="center" vertical="center" wrapText="1"/>
    </xf>
    <xf numFmtId="0" fontId="9" fillId="0" borderId="5" xfId="0" applyFont="1" applyBorder="1" applyAlignment="1">
      <alignment horizontal="center" vertical="center" wrapText="1"/>
    </xf>
    <xf numFmtId="0" fontId="10" fillId="2" borderId="6" xfId="0" applyFont="1" applyFill="1" applyBorder="1" applyAlignment="1">
      <alignment horizontal="center" vertical="center" wrapText="1"/>
    </xf>
    <xf numFmtId="0" fontId="6" fillId="0" borderId="6" xfId="0" applyFont="1" applyBorder="1" applyAlignment="1">
      <alignment horizontal="center" vertical="center" wrapText="1"/>
    </xf>
    <xf numFmtId="14" fontId="6" fillId="0" borderId="6" xfId="0" applyNumberFormat="1" applyFont="1" applyBorder="1" applyAlignment="1">
      <alignment horizontal="center" vertical="center" wrapText="1"/>
    </xf>
    <xf numFmtId="165" fontId="7"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4" fontId="6" fillId="0" borderId="0" xfId="0" applyNumberFormat="1" applyFont="1" applyAlignment="1">
      <alignment horizontal="center" vertical="center" wrapText="1"/>
    </xf>
    <xf numFmtId="0" fontId="10" fillId="0" borderId="6" xfId="0" applyFont="1" applyBorder="1" applyAlignment="1">
      <alignment horizontal="center" vertical="center" wrapText="1"/>
    </xf>
    <xf numFmtId="165" fontId="3" fillId="2" borderId="6" xfId="0" applyNumberFormat="1" applyFont="1" applyFill="1" applyBorder="1" applyAlignment="1">
      <alignment horizontal="center" vertical="center" wrapText="1"/>
    </xf>
    <xf numFmtId="0" fontId="3" fillId="21" borderId="3" xfId="0" applyFont="1" applyFill="1" applyBorder="1" applyAlignment="1">
      <alignment horizontal="center" vertical="center" wrapText="1"/>
    </xf>
    <xf numFmtId="164" fontId="3" fillId="21" borderId="3" xfId="0" applyNumberFormat="1" applyFont="1" applyFill="1" applyBorder="1" applyAlignment="1">
      <alignment horizontal="center" vertical="center" wrapText="1"/>
    </xf>
    <xf numFmtId="0" fontId="3" fillId="21" borderId="17" xfId="0" applyFont="1" applyFill="1" applyBorder="1" applyAlignment="1">
      <alignment horizontal="center" vertical="center" wrapText="1"/>
    </xf>
    <xf numFmtId="0" fontId="3" fillId="21" borderId="18" xfId="0" applyFont="1" applyFill="1" applyBorder="1" applyAlignment="1">
      <alignment horizontal="center" vertical="center" wrapText="1"/>
    </xf>
    <xf numFmtId="0" fontId="10" fillId="21" borderId="13" xfId="0" applyFont="1" applyFill="1" applyBorder="1" applyAlignment="1">
      <alignment horizontal="center" vertical="center" wrapText="1"/>
    </xf>
    <xf numFmtId="0" fontId="10" fillId="21" borderId="6" xfId="0" applyFont="1" applyFill="1" applyBorder="1" applyAlignment="1">
      <alignment horizontal="center" vertical="center" wrapText="1"/>
    </xf>
    <xf numFmtId="0" fontId="2" fillId="20" borderId="6" xfId="0" applyFont="1" applyFill="1" applyBorder="1" applyAlignment="1">
      <alignment horizontal="center" vertical="center" wrapText="1"/>
    </xf>
    <xf numFmtId="0" fontId="13" fillId="20" borderId="6" xfId="1" quotePrefix="1" applyFont="1" applyFill="1" applyBorder="1" applyAlignment="1">
      <alignment vertical="center" wrapText="1"/>
    </xf>
    <xf numFmtId="165" fontId="1" fillId="0" borderId="6" xfId="0" applyNumberFormat="1" applyFont="1" applyBorder="1" applyAlignment="1">
      <alignment horizontal="center" vertical="center" wrapText="1"/>
    </xf>
    <xf numFmtId="165" fontId="6" fillId="0" borderId="6" xfId="0" applyNumberFormat="1" applyFont="1" applyBorder="1" applyAlignment="1">
      <alignment horizontal="center" vertical="center" wrapText="1"/>
    </xf>
    <xf numFmtId="165" fontId="1" fillId="2" borderId="6" xfId="0" applyNumberFormat="1" applyFont="1" applyFill="1" applyBorder="1" applyAlignment="1">
      <alignment horizontal="center" vertical="center" wrapText="1"/>
    </xf>
    <xf numFmtId="165" fontId="1" fillId="21" borderId="3" xfId="0" applyNumberFormat="1" applyFont="1" applyFill="1" applyBorder="1" applyAlignment="1">
      <alignment horizontal="center" vertical="center" wrapText="1"/>
    </xf>
    <xf numFmtId="165" fontId="10" fillId="21" borderId="3" xfId="0" applyNumberFormat="1" applyFont="1" applyFill="1" applyBorder="1" applyAlignment="1">
      <alignment horizontal="center" vertical="center" wrapText="1"/>
    </xf>
    <xf numFmtId="165" fontId="10" fillId="0" borderId="6" xfId="0" applyNumberFormat="1" applyFont="1" applyBorder="1" applyAlignment="1">
      <alignment horizontal="center" vertical="center" wrapText="1"/>
    </xf>
    <xf numFmtId="165" fontId="10" fillId="2" borderId="6" xfId="0" applyNumberFormat="1" applyFont="1" applyFill="1" applyBorder="1" applyAlignment="1">
      <alignment horizontal="center" vertical="center" wrapText="1"/>
    </xf>
    <xf numFmtId="165" fontId="0" fillId="0" borderId="5" xfId="0" applyNumberFormat="1" applyBorder="1" applyAlignment="1">
      <alignment horizontal="center" vertical="center" wrapText="1"/>
    </xf>
    <xf numFmtId="165" fontId="9" fillId="0" borderId="5" xfId="0" applyNumberFormat="1" applyFont="1" applyBorder="1" applyAlignment="1">
      <alignment horizontal="center" vertical="center" wrapText="1"/>
    </xf>
    <xf numFmtId="165" fontId="0" fillId="0" borderId="0" xfId="0" applyNumberFormat="1" applyAlignment="1">
      <alignment horizontal="center" vertical="center" wrapText="1"/>
    </xf>
    <xf numFmtId="165" fontId="9" fillId="0" borderId="0" xfId="0" applyNumberFormat="1" applyFont="1" applyAlignment="1">
      <alignment horizontal="center" vertical="center" wrapText="1"/>
    </xf>
    <xf numFmtId="165" fontId="15" fillId="0" borderId="6" xfId="0" applyNumberFormat="1" applyFont="1" applyBorder="1" applyAlignment="1">
      <alignment horizontal="center" vertical="center" wrapText="1"/>
    </xf>
    <xf numFmtId="165" fontId="15" fillId="2" borderId="6" xfId="0" applyNumberFormat="1" applyFont="1" applyFill="1" applyBorder="1" applyAlignment="1">
      <alignment horizontal="center" vertical="center" wrapText="1"/>
    </xf>
    <xf numFmtId="165" fontId="8" fillId="0" borderId="8" xfId="0" applyNumberFormat="1" applyFont="1" applyBorder="1" applyAlignment="1">
      <alignment horizontal="center" vertical="center" wrapText="1"/>
    </xf>
    <xf numFmtId="0" fontId="10" fillId="0" borderId="19" xfId="0" applyFont="1" applyBorder="1" applyAlignment="1">
      <alignment horizontal="center" vertical="center" wrapText="1"/>
    </xf>
    <xf numFmtId="0" fontId="14" fillId="20" borderId="5" xfId="0" applyFont="1" applyFill="1" applyBorder="1" applyAlignment="1">
      <alignment horizontal="left" vertical="center" wrapText="1"/>
    </xf>
    <xf numFmtId="0" fontId="2" fillId="20" borderId="5" xfId="0" applyFont="1" applyFill="1" applyBorder="1" applyAlignment="1">
      <alignment horizontal="left" vertical="center" wrapText="1"/>
    </xf>
    <xf numFmtId="0" fontId="2" fillId="20" borderId="15" xfId="0" applyFont="1" applyFill="1" applyBorder="1" applyAlignment="1">
      <alignment horizontal="left" vertical="center" wrapText="1"/>
    </xf>
    <xf numFmtId="0" fontId="11" fillId="0" borderId="16" xfId="0" quotePrefix="1" applyFont="1" applyBorder="1" applyAlignment="1">
      <alignment horizontal="center" vertical="center" wrapText="1"/>
    </xf>
    <xf numFmtId="0" fontId="11" fillId="0" borderId="5" xfId="0" quotePrefix="1" applyFont="1" applyBorder="1" applyAlignment="1">
      <alignment horizontal="center" vertical="center" wrapText="1"/>
    </xf>
    <xf numFmtId="0" fontId="1" fillId="0" borderId="12"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97E4FF"/>
      <color rgb="FF61D6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nexusmat.org/storage/app/media/Policies/procurement%20policy.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73342</xdr:colOff>
      <xdr:row>0</xdr:row>
      <xdr:rowOff>178593</xdr:rowOff>
    </xdr:from>
    <xdr:to>
      <xdr:col>7</xdr:col>
      <xdr:colOff>1603533</xdr:colOff>
      <xdr:row>0</xdr:row>
      <xdr:rowOff>1089845</xdr:rowOff>
    </xdr:to>
    <xdr:pic>
      <xdr:nvPicPr>
        <xdr:cNvPr id="3" name="Picture 2">
          <a:extLst>
            <a:ext uri="{FF2B5EF4-FFF2-40B4-BE49-F238E27FC236}">
              <a16:creationId xmlns:a16="http://schemas.microsoft.com/office/drawing/2014/main" id="{F12C1208-B74A-4FFA-83AA-E40635AE9B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5186" y="178593"/>
          <a:ext cx="1534001" cy="903632"/>
        </a:xfrm>
        <a:prstGeom prst="rect">
          <a:avLst/>
        </a:prstGeom>
      </xdr:spPr>
    </xdr:pic>
    <xdr:clientData/>
  </xdr:twoCellAnchor>
  <xdr:twoCellAnchor>
    <xdr:from>
      <xdr:col>18</xdr:col>
      <xdr:colOff>23813</xdr:colOff>
      <xdr:row>0</xdr:row>
      <xdr:rowOff>11907</xdr:rowOff>
    </xdr:from>
    <xdr:to>
      <xdr:col>18</xdr:col>
      <xdr:colOff>1916907</xdr:colOff>
      <xdr:row>0</xdr:row>
      <xdr:rowOff>1702595</xdr:rowOff>
    </xdr:to>
    <xdr:sp macro="" textlink="">
      <xdr:nvSpPr>
        <xdr:cNvPr id="2" name="TextBox 1">
          <a:hlinkClick xmlns:r="http://schemas.openxmlformats.org/officeDocument/2006/relationships" r:id="rId2"/>
          <a:extLst>
            <a:ext uri="{FF2B5EF4-FFF2-40B4-BE49-F238E27FC236}">
              <a16:creationId xmlns:a16="http://schemas.microsoft.com/office/drawing/2014/main" id="{C3C8BB6C-E56D-96F2-0CD9-8E540CBC6365}"/>
            </a:ext>
          </a:extLst>
        </xdr:cNvPr>
        <xdr:cNvSpPr txBox="1"/>
      </xdr:nvSpPr>
      <xdr:spPr>
        <a:xfrm>
          <a:off x="19585782" y="11907"/>
          <a:ext cx="1893094" cy="1690688"/>
        </a:xfrm>
        <a:prstGeom prst="rect">
          <a:avLst/>
        </a:prstGeom>
        <a:solidFill>
          <a:srgbClr val="97E4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Procument</a:t>
          </a:r>
          <a:r>
            <a:rPr lang="en-US" sz="1100" baseline="0"/>
            <a:t> Policy (including Nexus Procurement thresholds - </a:t>
          </a:r>
          <a:r>
            <a:rPr lang="en-US" sz="1100">
              <a:solidFill>
                <a:srgbClr val="0070C0"/>
              </a:solidFill>
            </a:rPr>
            <a:t>https://www.nexusmat.org/storage/app/media/Policies/procurement%20policy.pdf</a:t>
          </a:r>
        </a:p>
        <a:p>
          <a:endParaRPr lang="en-US" sz="110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22</xdr:row>
      <xdr:rowOff>28575</xdr:rowOff>
    </xdr:from>
    <xdr:to>
      <xdr:col>9</xdr:col>
      <xdr:colOff>419100</xdr:colOff>
      <xdr:row>46</xdr:row>
      <xdr:rowOff>55643</xdr:rowOff>
    </xdr:to>
    <xdr:pic>
      <xdr:nvPicPr>
        <xdr:cNvPr id="2" name="Picture 1">
          <a:extLst>
            <a:ext uri="{FF2B5EF4-FFF2-40B4-BE49-F238E27FC236}">
              <a16:creationId xmlns:a16="http://schemas.microsoft.com/office/drawing/2014/main" id="{BDEBD308-B381-4552-B0C5-FA3BF5D5034F}"/>
            </a:ext>
          </a:extLst>
        </xdr:cNvPr>
        <xdr:cNvPicPr>
          <a:picLocks noChangeAspect="1"/>
        </xdr:cNvPicPr>
      </xdr:nvPicPr>
      <xdr:blipFill>
        <a:blip xmlns:r="http://schemas.openxmlformats.org/officeDocument/2006/relationships" r:embed="rId1"/>
        <a:stretch>
          <a:fillRect/>
        </a:stretch>
      </xdr:blipFill>
      <xdr:spPr>
        <a:xfrm>
          <a:off x="19050" y="4219575"/>
          <a:ext cx="5886450" cy="4599068"/>
        </a:xfrm>
        <a:prstGeom prst="rect">
          <a:avLst/>
        </a:prstGeom>
      </xdr:spPr>
    </xdr:pic>
    <xdr:clientData/>
  </xdr:twoCellAnchor>
  <xdr:twoCellAnchor editAs="oneCell">
    <xdr:from>
      <xdr:col>0</xdr:col>
      <xdr:colOff>76200</xdr:colOff>
      <xdr:row>3</xdr:row>
      <xdr:rowOff>57150</xdr:rowOff>
    </xdr:from>
    <xdr:to>
      <xdr:col>9</xdr:col>
      <xdr:colOff>429440</xdr:colOff>
      <xdr:row>22</xdr:row>
      <xdr:rowOff>76708</xdr:rowOff>
    </xdr:to>
    <xdr:pic>
      <xdr:nvPicPr>
        <xdr:cNvPr id="3" name="Picture 2">
          <a:extLst>
            <a:ext uri="{FF2B5EF4-FFF2-40B4-BE49-F238E27FC236}">
              <a16:creationId xmlns:a16="http://schemas.microsoft.com/office/drawing/2014/main" id="{D00D4C3B-7124-BDD0-3C59-5ECD0718FEA2}"/>
            </a:ext>
          </a:extLst>
        </xdr:cNvPr>
        <xdr:cNvPicPr>
          <a:picLocks noChangeAspect="1"/>
        </xdr:cNvPicPr>
      </xdr:nvPicPr>
      <xdr:blipFill>
        <a:blip xmlns:r="http://schemas.openxmlformats.org/officeDocument/2006/relationships" r:embed="rId2"/>
        <a:stretch>
          <a:fillRect/>
        </a:stretch>
      </xdr:blipFill>
      <xdr:spPr>
        <a:xfrm>
          <a:off x="76200" y="628650"/>
          <a:ext cx="5839640" cy="3639058"/>
        </a:xfrm>
        <a:prstGeom prst="rect">
          <a:avLst/>
        </a:prstGeom>
      </xdr:spPr>
    </xdr:pic>
    <xdr:clientData/>
  </xdr:twoCellAnchor>
  <xdr:twoCellAnchor>
    <xdr:from>
      <xdr:col>0</xdr:col>
      <xdr:colOff>76200</xdr:colOff>
      <xdr:row>0</xdr:row>
      <xdr:rowOff>76200</xdr:rowOff>
    </xdr:from>
    <xdr:to>
      <xdr:col>10</xdr:col>
      <xdr:colOff>66675</xdr:colOff>
      <xdr:row>2</xdr:row>
      <xdr:rowOff>133350</xdr:rowOff>
    </xdr:to>
    <xdr:sp macro="" textlink="">
      <xdr:nvSpPr>
        <xdr:cNvPr id="4" name="TextBox 3">
          <a:extLst>
            <a:ext uri="{FF2B5EF4-FFF2-40B4-BE49-F238E27FC236}">
              <a16:creationId xmlns:a16="http://schemas.microsoft.com/office/drawing/2014/main" id="{D64760D5-C615-CBB3-BBFA-056A121185F2}"/>
            </a:ext>
          </a:extLst>
        </xdr:cNvPr>
        <xdr:cNvSpPr txBox="1"/>
      </xdr:nvSpPr>
      <xdr:spPr>
        <a:xfrm>
          <a:off x="76200" y="76200"/>
          <a:ext cx="6086475"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Full data set held off spreadsheet</a:t>
          </a:r>
          <a:r>
            <a:rPr lang="en-US" sz="1100" baseline="0"/>
            <a:t> (this is just an overview)- Procurement analysis/Risk matrix</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19231-AA62-482A-B71C-AD7DD0B0A067}">
  <sheetPr>
    <pageSetUpPr fitToPage="1"/>
  </sheetPr>
  <dimension ref="A1:BV112"/>
  <sheetViews>
    <sheetView tabSelected="1" topLeftCell="A12" zoomScale="70" zoomScaleNormal="70" workbookViewId="0">
      <selection activeCell="T15" sqref="T15"/>
    </sheetView>
  </sheetViews>
  <sheetFormatPr defaultColWidth="8.85546875" defaultRowHeight="14.45"/>
  <cols>
    <col min="1" max="1" width="9.85546875" style="29" bestFit="1" customWidth="1"/>
    <col min="2" max="2" width="10.5703125" style="29" customWidth="1"/>
    <col min="3" max="3" width="19.42578125" style="29" bestFit="1" customWidth="1"/>
    <col min="4" max="4" width="13.42578125" style="29" bestFit="1" customWidth="1"/>
    <col min="5" max="5" width="13.140625" style="29" bestFit="1" customWidth="1"/>
    <col min="6" max="6" width="27" style="29" bestFit="1" customWidth="1"/>
    <col min="7" max="7" width="29.140625" style="29" bestFit="1" customWidth="1"/>
    <col min="8" max="8" width="34.7109375" style="29" customWidth="1"/>
    <col min="9" max="9" width="15.28515625" style="29" customWidth="1"/>
    <col min="10" max="10" width="16.140625" style="79" bestFit="1" customWidth="1"/>
    <col min="11" max="11" width="14.28515625" style="79" customWidth="1"/>
    <col min="12" max="12" width="11.5703125" style="80" bestFit="1" customWidth="1"/>
    <col min="13" max="13" width="10.140625" style="29" bestFit="1" customWidth="1"/>
    <col min="14" max="14" width="8.42578125" style="29" bestFit="1" customWidth="1"/>
    <col min="15" max="15" width="13.5703125" style="48" bestFit="1" customWidth="1"/>
    <col min="16" max="16" width="15" style="48" bestFit="1" customWidth="1"/>
    <col min="17" max="17" width="15.5703125" style="48" bestFit="1" customWidth="1"/>
    <col min="18" max="18" width="27.85546875" style="29" bestFit="1" customWidth="1"/>
    <col min="19" max="19" width="26.140625" style="29" customWidth="1"/>
    <col min="20" max="20" width="115.28515625" style="49" bestFit="1" customWidth="1"/>
    <col min="21" max="21" width="15" style="29" bestFit="1" customWidth="1"/>
    <col min="22" max="22" width="9.85546875" style="29" customWidth="1"/>
    <col min="23" max="23" width="8.85546875" style="29"/>
    <col min="24" max="24" width="10.5703125" style="29" bestFit="1" customWidth="1"/>
    <col min="25" max="16384" width="8.85546875" style="29"/>
  </cols>
  <sheetData>
    <row r="1" spans="1:74" ht="135" customHeight="1" thickBot="1">
      <c r="A1" s="85" t="s">
        <v>0</v>
      </c>
      <c r="B1" s="86"/>
      <c r="C1" s="86"/>
      <c r="D1" s="86"/>
      <c r="E1" s="86"/>
      <c r="F1" s="86"/>
      <c r="G1" s="87"/>
      <c r="H1" s="88" t="s">
        <v>1</v>
      </c>
      <c r="I1" s="89"/>
      <c r="J1" s="89"/>
      <c r="K1" s="89"/>
      <c r="L1" s="89"/>
      <c r="M1" s="89"/>
      <c r="N1" s="89"/>
      <c r="O1" s="89"/>
      <c r="P1" s="89"/>
      <c r="Q1" s="89"/>
      <c r="R1" s="68" t="s">
        <v>2</v>
      </c>
      <c r="S1" s="69"/>
    </row>
    <row r="2" spans="1:74" ht="91.15" customHeight="1">
      <c r="A2" s="62" t="s">
        <v>3</v>
      </c>
      <c r="B2" s="62" t="s">
        <v>4</v>
      </c>
      <c r="C2" s="62" t="s">
        <v>5</v>
      </c>
      <c r="D2" s="62" t="s">
        <v>6</v>
      </c>
      <c r="E2" s="62" t="s">
        <v>7</v>
      </c>
      <c r="F2" s="62" t="s">
        <v>8</v>
      </c>
      <c r="G2" s="62" t="s">
        <v>9</v>
      </c>
      <c r="H2" s="62" t="s">
        <v>10</v>
      </c>
      <c r="I2" s="62" t="s">
        <v>11</v>
      </c>
      <c r="J2" s="73" t="s">
        <v>12</v>
      </c>
      <c r="K2" s="73" t="s">
        <v>13</v>
      </c>
      <c r="L2" s="74" t="s">
        <v>14</v>
      </c>
      <c r="M2" s="62" t="s">
        <v>15</v>
      </c>
      <c r="N2" s="62" t="s">
        <v>16</v>
      </c>
      <c r="O2" s="63" t="s">
        <v>17</v>
      </c>
      <c r="P2" s="63" t="s">
        <v>18</v>
      </c>
      <c r="Q2" s="63" t="s">
        <v>19</v>
      </c>
      <c r="R2" s="64" t="s">
        <v>20</v>
      </c>
      <c r="S2" s="65" t="s">
        <v>21</v>
      </c>
      <c r="T2" s="66" t="s">
        <v>22</v>
      </c>
      <c r="U2" s="67" t="s">
        <v>23</v>
      </c>
      <c r="V2" s="67" t="s">
        <v>24</v>
      </c>
    </row>
    <row r="3" spans="1:74" s="55" customFormat="1" ht="57" customHeight="1">
      <c r="A3" s="16" t="s">
        <v>25</v>
      </c>
      <c r="B3" s="16" t="s">
        <v>26</v>
      </c>
      <c r="C3" s="15" t="s">
        <v>27</v>
      </c>
      <c r="D3" s="15" t="s">
        <v>28</v>
      </c>
      <c r="E3" s="15" t="s">
        <v>29</v>
      </c>
      <c r="F3" s="15" t="s">
        <v>30</v>
      </c>
      <c r="G3" s="16" t="s">
        <v>31</v>
      </c>
      <c r="H3" s="15" t="s">
        <v>32</v>
      </c>
      <c r="I3" s="15" t="s">
        <v>33</v>
      </c>
      <c r="J3" s="21" t="s">
        <v>34</v>
      </c>
      <c r="K3" s="81" t="s">
        <v>35</v>
      </c>
      <c r="L3" s="75">
        <v>46026</v>
      </c>
      <c r="M3" s="70" t="s">
        <v>36</v>
      </c>
      <c r="N3" s="15" t="s">
        <v>34</v>
      </c>
      <c r="O3" s="22" t="s">
        <v>37</v>
      </c>
      <c r="P3" s="22" t="s">
        <v>37</v>
      </c>
      <c r="Q3" s="22" t="str">
        <f>P3</f>
        <v>£11,000,000 - £25,000,000</v>
      </c>
      <c r="R3" s="15" t="s">
        <v>38</v>
      </c>
      <c r="S3" s="15" t="s">
        <v>39</v>
      </c>
      <c r="T3" s="60" t="s">
        <v>40</v>
      </c>
      <c r="U3" s="55" t="s">
        <v>41</v>
      </c>
      <c r="V3" s="55" t="s">
        <v>42</v>
      </c>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row>
    <row r="4" spans="1:74" s="55" customFormat="1" ht="49.5" customHeight="1">
      <c r="A4" s="16" t="s">
        <v>43</v>
      </c>
      <c r="B4" s="16" t="s">
        <v>44</v>
      </c>
      <c r="C4" s="15" t="s">
        <v>45</v>
      </c>
      <c r="D4" s="15" t="s">
        <v>46</v>
      </c>
      <c r="E4" s="15" t="s">
        <v>29</v>
      </c>
      <c r="F4" s="15" t="s">
        <v>47</v>
      </c>
      <c r="G4" s="16" t="s">
        <v>48</v>
      </c>
      <c r="H4" s="15" t="s">
        <v>49</v>
      </c>
      <c r="I4" s="15" t="s">
        <v>33</v>
      </c>
      <c r="J4" s="21" t="s">
        <v>50</v>
      </c>
      <c r="K4" s="81">
        <v>45962</v>
      </c>
      <c r="L4" s="75">
        <v>46266</v>
      </c>
      <c r="M4" s="70" t="s">
        <v>36</v>
      </c>
      <c r="N4" s="15" t="s">
        <v>51</v>
      </c>
      <c r="O4" s="22">
        <v>950212</v>
      </c>
      <c r="P4" s="22">
        <f>O4*3</f>
        <v>2850636</v>
      </c>
      <c r="Q4" s="22">
        <f>O4*5</f>
        <v>4751060</v>
      </c>
      <c r="R4" s="15" t="s">
        <v>52</v>
      </c>
      <c r="S4" s="15" t="s">
        <v>39</v>
      </c>
      <c r="T4" s="60" t="s">
        <v>53</v>
      </c>
      <c r="U4" s="55" t="s">
        <v>54</v>
      </c>
      <c r="V4" s="55" t="s">
        <v>42</v>
      </c>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row>
    <row r="5" spans="1:74" s="55" customFormat="1" ht="30" customHeight="1">
      <c r="A5" s="16" t="s">
        <v>55</v>
      </c>
      <c r="B5" s="16" t="s">
        <v>26</v>
      </c>
      <c r="C5" s="15" t="s">
        <v>56</v>
      </c>
      <c r="D5" s="15" t="s">
        <v>28</v>
      </c>
      <c r="E5" s="15" t="s">
        <v>29</v>
      </c>
      <c r="F5" s="15" t="s">
        <v>47</v>
      </c>
      <c r="G5" s="16" t="s">
        <v>57</v>
      </c>
      <c r="H5" s="15" t="s">
        <v>58</v>
      </c>
      <c r="I5" s="15" t="s">
        <v>59</v>
      </c>
      <c r="J5" s="21">
        <v>46022</v>
      </c>
      <c r="K5" s="81">
        <v>45748</v>
      </c>
      <c r="L5" s="75">
        <v>45992</v>
      </c>
      <c r="M5" s="70" t="s">
        <v>60</v>
      </c>
      <c r="N5" s="15" t="s">
        <v>34</v>
      </c>
      <c r="O5" s="22">
        <v>49864</v>
      </c>
      <c r="P5" s="22">
        <f>O5*3</f>
        <v>149592</v>
      </c>
      <c r="Q5" s="22">
        <f>P5</f>
        <v>149592</v>
      </c>
      <c r="R5" s="15" t="s">
        <v>61</v>
      </c>
      <c r="S5" s="15" t="s">
        <v>39</v>
      </c>
      <c r="T5" s="6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s="55" customFormat="1" ht="41.25" customHeight="1">
      <c r="A6" s="16" t="s">
        <v>62</v>
      </c>
      <c r="B6" s="16" t="s">
        <v>26</v>
      </c>
      <c r="C6" s="16" t="s">
        <v>63</v>
      </c>
      <c r="D6" s="16" t="s">
        <v>28</v>
      </c>
      <c r="E6" s="16" t="s">
        <v>64</v>
      </c>
      <c r="F6" s="15" t="s">
        <v>30</v>
      </c>
      <c r="G6" s="16" t="s">
        <v>65</v>
      </c>
      <c r="H6" s="16" t="s">
        <v>66</v>
      </c>
      <c r="I6" s="16" t="s">
        <v>59</v>
      </c>
      <c r="J6" s="61" t="s">
        <v>34</v>
      </c>
      <c r="K6" s="82">
        <v>45809</v>
      </c>
      <c r="L6" s="76">
        <v>45901</v>
      </c>
      <c r="M6" s="72" t="s">
        <v>67</v>
      </c>
      <c r="N6" s="16" t="s">
        <v>34</v>
      </c>
      <c r="O6" s="22">
        <v>135000</v>
      </c>
      <c r="P6" s="22">
        <v>135000</v>
      </c>
      <c r="Q6" s="22">
        <v>135000</v>
      </c>
      <c r="R6" s="16" t="s">
        <v>52</v>
      </c>
      <c r="S6" s="15" t="s">
        <v>39</v>
      </c>
      <c r="T6" s="54"/>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s="55" customFormat="1" ht="47.45" customHeight="1">
      <c r="A7" s="16" t="s">
        <v>68</v>
      </c>
      <c r="B7" s="16" t="s">
        <v>44</v>
      </c>
      <c r="C7" s="15" t="s">
        <v>69</v>
      </c>
      <c r="D7" s="15" t="s">
        <v>28</v>
      </c>
      <c r="E7" s="15" t="s">
        <v>29</v>
      </c>
      <c r="F7" s="15" t="s">
        <v>70</v>
      </c>
      <c r="G7" s="16" t="s">
        <v>71</v>
      </c>
      <c r="H7" s="15" t="s">
        <v>71</v>
      </c>
      <c r="I7" s="15" t="s">
        <v>33</v>
      </c>
      <c r="J7" s="21">
        <v>46112</v>
      </c>
      <c r="K7" s="81">
        <v>45901</v>
      </c>
      <c r="L7" s="75">
        <v>46113</v>
      </c>
      <c r="M7" s="70" t="s">
        <v>36</v>
      </c>
      <c r="N7" s="15" t="s">
        <v>34</v>
      </c>
      <c r="O7" s="22">
        <v>89523.48</v>
      </c>
      <c r="P7" s="22">
        <f>O7*3</f>
        <v>268570.44</v>
      </c>
      <c r="Q7" s="22">
        <f>P7</f>
        <v>268570.44</v>
      </c>
      <c r="R7" s="15" t="s">
        <v>72</v>
      </c>
      <c r="S7" s="15" t="s">
        <v>39</v>
      </c>
      <c r="T7" s="60" t="s">
        <v>73</v>
      </c>
      <c r="U7" s="55" t="s">
        <v>74</v>
      </c>
      <c r="V7" s="55" t="s">
        <v>42</v>
      </c>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s="55" customFormat="1" ht="47.45" customHeight="1">
      <c r="A8" s="16" t="s">
        <v>75</v>
      </c>
      <c r="B8" s="16" t="s">
        <v>44</v>
      </c>
      <c r="C8" s="15" t="s">
        <v>76</v>
      </c>
      <c r="D8" s="15" t="s">
        <v>28</v>
      </c>
      <c r="E8" s="15" t="s">
        <v>29</v>
      </c>
      <c r="F8" s="15" t="s">
        <v>47</v>
      </c>
      <c r="G8" s="16" t="s">
        <v>77</v>
      </c>
      <c r="H8" s="15" t="s">
        <v>78</v>
      </c>
      <c r="I8" s="15" t="s">
        <v>33</v>
      </c>
      <c r="J8" s="21">
        <v>46265</v>
      </c>
      <c r="K8" s="81">
        <v>45931</v>
      </c>
      <c r="L8" s="75">
        <v>46266</v>
      </c>
      <c r="M8" s="70" t="s">
        <v>36</v>
      </c>
      <c r="N8" s="15" t="s">
        <v>34</v>
      </c>
      <c r="O8" s="22">
        <v>117921</v>
      </c>
      <c r="P8" s="22">
        <f>O8*3</f>
        <v>353763</v>
      </c>
      <c r="Q8" s="22">
        <f>P8</f>
        <v>353763</v>
      </c>
      <c r="R8" s="15" t="s">
        <v>79</v>
      </c>
      <c r="S8" s="15" t="s">
        <v>39</v>
      </c>
      <c r="T8" s="6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s="55" customFormat="1" ht="41.25" customHeight="1">
      <c r="A9" s="16" t="s">
        <v>80</v>
      </c>
      <c r="B9" s="16" t="s">
        <v>44</v>
      </c>
      <c r="C9" s="16" t="s">
        <v>81</v>
      </c>
      <c r="D9" s="16" t="s">
        <v>28</v>
      </c>
      <c r="E9" s="16" t="s">
        <v>64</v>
      </c>
      <c r="F9" s="15" t="s">
        <v>70</v>
      </c>
      <c r="G9" s="16" t="s">
        <v>82</v>
      </c>
      <c r="H9" s="16" t="s">
        <v>83</v>
      </c>
      <c r="I9" s="16" t="s">
        <v>33</v>
      </c>
      <c r="J9" s="61" t="s">
        <v>84</v>
      </c>
      <c r="K9" s="72">
        <v>46113</v>
      </c>
      <c r="L9" s="76">
        <v>46266</v>
      </c>
      <c r="M9" s="72" t="s">
        <v>36</v>
      </c>
      <c r="N9" s="16" t="s">
        <v>85</v>
      </c>
      <c r="O9" s="22">
        <v>165000</v>
      </c>
      <c r="P9" s="22">
        <f>O9*3</f>
        <v>495000</v>
      </c>
      <c r="Q9" s="22">
        <f>O9*4</f>
        <v>660000</v>
      </c>
      <c r="R9" s="16" t="s">
        <v>52</v>
      </c>
      <c r="S9" s="15" t="s">
        <v>39</v>
      </c>
      <c r="T9" s="54" t="s">
        <v>86</v>
      </c>
      <c r="U9" s="55" t="s">
        <v>87</v>
      </c>
      <c r="V9" s="55" t="s">
        <v>88</v>
      </c>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s="55" customFormat="1" ht="47.25" customHeight="1">
      <c r="A10" s="16" t="s">
        <v>89</v>
      </c>
      <c r="B10" s="16" t="s">
        <v>44</v>
      </c>
      <c r="C10" s="55" t="s">
        <v>76</v>
      </c>
      <c r="D10" s="55" t="s">
        <v>28</v>
      </c>
      <c r="E10" s="55" t="s">
        <v>29</v>
      </c>
      <c r="F10" s="15" t="s">
        <v>30</v>
      </c>
      <c r="G10" s="55" t="s">
        <v>90</v>
      </c>
      <c r="H10" s="55" t="s">
        <v>91</v>
      </c>
      <c r="I10" s="16" t="s">
        <v>33</v>
      </c>
      <c r="J10" s="57" t="s">
        <v>92</v>
      </c>
      <c r="K10" s="71">
        <v>46023</v>
      </c>
      <c r="L10" s="75" t="s">
        <v>93</v>
      </c>
      <c r="M10" s="71" t="s">
        <v>94</v>
      </c>
      <c r="N10" s="55" t="s">
        <v>34</v>
      </c>
      <c r="O10" s="58">
        <v>772110</v>
      </c>
      <c r="P10" s="58">
        <f>O10*3</f>
        <v>2316330</v>
      </c>
      <c r="Q10" s="58">
        <f>P10</f>
        <v>2316330</v>
      </c>
      <c r="R10" s="15" t="s">
        <v>95</v>
      </c>
      <c r="S10" s="15" t="s">
        <v>39</v>
      </c>
      <c r="T10" s="54" t="s">
        <v>96</v>
      </c>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s="55" customFormat="1" ht="51" customHeight="1">
      <c r="A11" s="16" t="s">
        <v>97</v>
      </c>
      <c r="B11" s="16" t="s">
        <v>44</v>
      </c>
      <c r="C11" s="15" t="s">
        <v>98</v>
      </c>
      <c r="D11" s="15" t="s">
        <v>28</v>
      </c>
      <c r="E11" s="15" t="s">
        <v>64</v>
      </c>
      <c r="F11" s="15" t="s">
        <v>30</v>
      </c>
      <c r="G11" s="16" t="s">
        <v>99</v>
      </c>
      <c r="H11" s="15" t="s">
        <v>100</v>
      </c>
      <c r="I11" s="15" t="s">
        <v>59</v>
      </c>
      <c r="J11" s="21" t="s">
        <v>34</v>
      </c>
      <c r="K11" s="56" t="s">
        <v>101</v>
      </c>
      <c r="L11" s="75">
        <v>46113</v>
      </c>
      <c r="M11" s="70" t="s">
        <v>85</v>
      </c>
      <c r="N11" s="15" t="s">
        <v>85</v>
      </c>
      <c r="O11" s="22">
        <v>72000</v>
      </c>
      <c r="P11" s="22">
        <v>72000</v>
      </c>
      <c r="Q11" s="22">
        <f>O11+P11</f>
        <v>144000</v>
      </c>
      <c r="R11" s="16" t="s">
        <v>72</v>
      </c>
      <c r="S11" s="15" t="s">
        <v>39</v>
      </c>
      <c r="T11" s="6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s="55" customFormat="1" ht="41.25" customHeight="1">
      <c r="A12" s="16" t="s">
        <v>102</v>
      </c>
      <c r="B12" s="16" t="s">
        <v>44</v>
      </c>
      <c r="C12" s="55" t="s">
        <v>69</v>
      </c>
      <c r="D12" s="55" t="s">
        <v>28</v>
      </c>
      <c r="E12" s="55" t="s">
        <v>29</v>
      </c>
      <c r="F12" s="15" t="s">
        <v>70</v>
      </c>
      <c r="G12" s="55" t="s">
        <v>103</v>
      </c>
      <c r="H12" s="55" t="s">
        <v>103</v>
      </c>
      <c r="I12" s="16" t="s">
        <v>59</v>
      </c>
      <c r="J12" s="57">
        <v>46112</v>
      </c>
      <c r="K12" s="71">
        <v>45992</v>
      </c>
      <c r="L12" s="75">
        <v>46113</v>
      </c>
      <c r="M12" s="71" t="s">
        <v>36</v>
      </c>
      <c r="N12" s="55" t="s">
        <v>34</v>
      </c>
      <c r="O12" s="58">
        <v>36000</v>
      </c>
      <c r="P12" s="58">
        <f>O12*3</f>
        <v>108000</v>
      </c>
      <c r="Q12" s="58">
        <f>P12</f>
        <v>108000</v>
      </c>
      <c r="R12" s="55" t="s">
        <v>52</v>
      </c>
      <c r="S12" s="15" t="s">
        <v>39</v>
      </c>
      <c r="T12" s="54"/>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s="55" customFormat="1" ht="41.25" customHeight="1">
      <c r="A13" s="16" t="s">
        <v>104</v>
      </c>
      <c r="B13" s="16" t="s">
        <v>44</v>
      </c>
      <c r="C13" s="55" t="s">
        <v>105</v>
      </c>
      <c r="D13" s="55" t="s">
        <v>28</v>
      </c>
      <c r="E13" s="55" t="s">
        <v>29</v>
      </c>
      <c r="F13" s="15" t="s">
        <v>106</v>
      </c>
      <c r="G13" s="55" t="s">
        <v>107</v>
      </c>
      <c r="H13" s="55" t="s">
        <v>108</v>
      </c>
      <c r="I13" s="16" t="s">
        <v>33</v>
      </c>
      <c r="J13" s="57" t="s">
        <v>92</v>
      </c>
      <c r="K13" s="71">
        <v>45915</v>
      </c>
      <c r="L13" s="75">
        <v>46266</v>
      </c>
      <c r="M13" s="71" t="s">
        <v>36</v>
      </c>
      <c r="N13" s="55" t="s">
        <v>34</v>
      </c>
      <c r="O13" s="58">
        <v>227450</v>
      </c>
      <c r="P13" s="58">
        <f>O13*3</f>
        <v>682350</v>
      </c>
      <c r="Q13" s="58">
        <f>P13</f>
        <v>682350</v>
      </c>
      <c r="R13" s="55" t="s">
        <v>72</v>
      </c>
      <c r="S13" s="15" t="s">
        <v>39</v>
      </c>
      <c r="T13" s="54" t="s">
        <v>109</v>
      </c>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s="55" customFormat="1" ht="48.75" customHeight="1">
      <c r="A14" s="16" t="s">
        <v>110</v>
      </c>
      <c r="B14" s="16" t="s">
        <v>44</v>
      </c>
      <c r="C14" s="55" t="s">
        <v>111</v>
      </c>
      <c r="D14" s="55" t="s">
        <v>28</v>
      </c>
      <c r="E14" s="55" t="s">
        <v>29</v>
      </c>
      <c r="F14" s="15" t="s">
        <v>47</v>
      </c>
      <c r="G14" s="55" t="s">
        <v>112</v>
      </c>
      <c r="H14" s="55" t="s">
        <v>113</v>
      </c>
      <c r="I14" s="16" t="s">
        <v>59</v>
      </c>
      <c r="J14" s="57">
        <v>46053</v>
      </c>
      <c r="K14" s="71">
        <v>46054</v>
      </c>
      <c r="L14" s="75">
        <v>46266</v>
      </c>
      <c r="M14" s="71" t="s">
        <v>36</v>
      </c>
      <c r="N14" s="15" t="s">
        <v>51</v>
      </c>
      <c r="O14" s="22">
        <v>28335</v>
      </c>
      <c r="P14" s="22">
        <f>O14*5</f>
        <v>141675</v>
      </c>
      <c r="Q14" s="22">
        <f>P14</f>
        <v>141675</v>
      </c>
      <c r="R14" s="16" t="s">
        <v>72</v>
      </c>
      <c r="S14" s="15" t="s">
        <v>39</v>
      </c>
      <c r="T14" s="54" t="s">
        <v>114</v>
      </c>
      <c r="U14" s="55" t="s">
        <v>115</v>
      </c>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s="55" customFormat="1" ht="51" customHeight="1">
      <c r="A15" s="16" t="s">
        <v>116</v>
      </c>
      <c r="B15" s="16" t="s">
        <v>44</v>
      </c>
      <c r="C15" s="15" t="s">
        <v>98</v>
      </c>
      <c r="D15" s="15" t="s">
        <v>28</v>
      </c>
      <c r="E15" s="15" t="s">
        <v>29</v>
      </c>
      <c r="F15" s="15" t="s">
        <v>30</v>
      </c>
      <c r="G15" s="16" t="s">
        <v>117</v>
      </c>
      <c r="H15" s="15" t="s">
        <v>118</v>
      </c>
      <c r="I15" s="15" t="s">
        <v>33</v>
      </c>
      <c r="J15" s="21" t="s">
        <v>34</v>
      </c>
      <c r="K15" s="56">
        <v>46113</v>
      </c>
      <c r="L15" s="75">
        <v>46327</v>
      </c>
      <c r="M15" s="70" t="s">
        <v>85</v>
      </c>
      <c r="N15" s="15" t="s">
        <v>85</v>
      </c>
      <c r="O15" s="22">
        <v>636364</v>
      </c>
      <c r="P15" s="22">
        <f>O15</f>
        <v>636364</v>
      </c>
      <c r="Q15" s="22">
        <f>O15+P15</f>
        <v>1272728</v>
      </c>
      <c r="R15" s="15" t="s">
        <v>119</v>
      </c>
      <c r="S15" s="15" t="s">
        <v>39</v>
      </c>
      <c r="T15" s="6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s="55" customFormat="1" ht="51" customHeight="1">
      <c r="A16" s="16" t="s">
        <v>120</v>
      </c>
      <c r="B16" s="16" t="s">
        <v>44</v>
      </c>
      <c r="C16" s="15" t="s">
        <v>111</v>
      </c>
      <c r="D16" s="15" t="s">
        <v>28</v>
      </c>
      <c r="E16" s="15" t="s">
        <v>29</v>
      </c>
      <c r="F16" s="15" t="s">
        <v>30</v>
      </c>
      <c r="G16" s="16" t="s">
        <v>121</v>
      </c>
      <c r="H16" s="15" t="s">
        <v>122</v>
      </c>
      <c r="I16" s="15" t="s">
        <v>59</v>
      </c>
      <c r="J16" s="21" t="s">
        <v>92</v>
      </c>
      <c r="K16" s="56">
        <v>46296</v>
      </c>
      <c r="L16" s="75">
        <v>46478</v>
      </c>
      <c r="M16" s="70" t="s">
        <v>85</v>
      </c>
      <c r="N16" s="15" t="s">
        <v>85</v>
      </c>
      <c r="O16" s="22">
        <v>53924</v>
      </c>
      <c r="P16" s="22">
        <f>O16*1</f>
        <v>53924</v>
      </c>
      <c r="Q16" s="22">
        <f>P16+O16</f>
        <v>107848</v>
      </c>
      <c r="R16" s="15" t="s">
        <v>123</v>
      </c>
      <c r="S16" s="15" t="s">
        <v>39</v>
      </c>
      <c r="T16" s="6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5" customFormat="1" ht="55.15">
      <c r="A17" s="16" t="s">
        <v>124</v>
      </c>
      <c r="B17" s="16" t="s">
        <v>44</v>
      </c>
      <c r="C17" s="15" t="s">
        <v>81</v>
      </c>
      <c r="D17" s="15" t="s">
        <v>28</v>
      </c>
      <c r="E17" s="15" t="s">
        <v>64</v>
      </c>
      <c r="F17" s="15" t="s">
        <v>30</v>
      </c>
      <c r="G17" s="16" t="s">
        <v>125</v>
      </c>
      <c r="H17" s="15" t="s">
        <v>126</v>
      </c>
      <c r="I17" s="15" t="s">
        <v>33</v>
      </c>
      <c r="J17" s="21" t="s">
        <v>34</v>
      </c>
      <c r="K17" s="56">
        <v>45901</v>
      </c>
      <c r="L17" s="75">
        <v>46265</v>
      </c>
      <c r="M17" s="70" t="s">
        <v>67</v>
      </c>
      <c r="N17" s="15" t="s">
        <v>34</v>
      </c>
      <c r="O17" s="22" t="s">
        <v>127</v>
      </c>
      <c r="P17" s="22" t="s">
        <v>128</v>
      </c>
      <c r="Q17" s="22" t="s">
        <v>129</v>
      </c>
      <c r="R17" s="15" t="s">
        <v>130</v>
      </c>
      <c r="S17" s="15" t="s">
        <v>39</v>
      </c>
      <c r="T17" s="15" t="s">
        <v>131</v>
      </c>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row>
    <row r="18" spans="1:74" s="55" customFormat="1" ht="51" customHeight="1">
      <c r="A18" s="16" t="s">
        <v>132</v>
      </c>
      <c r="B18" s="16" t="s">
        <v>133</v>
      </c>
      <c r="C18" s="15" t="s">
        <v>81</v>
      </c>
      <c r="D18" s="15" t="s">
        <v>28</v>
      </c>
      <c r="E18" s="15" t="s">
        <v>29</v>
      </c>
      <c r="F18" s="15" t="s">
        <v>70</v>
      </c>
      <c r="G18" s="16" t="s">
        <v>134</v>
      </c>
      <c r="H18" s="15" t="s">
        <v>135</v>
      </c>
      <c r="I18" s="15" t="s">
        <v>59</v>
      </c>
      <c r="J18" s="21" t="s">
        <v>136</v>
      </c>
      <c r="K18" s="56">
        <v>46631</v>
      </c>
      <c r="L18" s="75" t="s">
        <v>137</v>
      </c>
      <c r="M18" s="70" t="s">
        <v>138</v>
      </c>
      <c r="N18" s="15" t="s">
        <v>34</v>
      </c>
      <c r="O18" s="22">
        <v>9100</v>
      </c>
      <c r="P18" s="22">
        <f>O18*5</f>
        <v>45500</v>
      </c>
      <c r="Q18" s="22">
        <f>P18</f>
        <v>45500</v>
      </c>
      <c r="R18" s="16" t="s">
        <v>72</v>
      </c>
      <c r="S18" s="15" t="s">
        <v>39</v>
      </c>
      <c r="T18" s="6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row>
    <row r="19" spans="1:74" s="55" customFormat="1" ht="70.5" customHeight="1">
      <c r="A19" s="16" t="s">
        <v>139</v>
      </c>
      <c r="B19" s="16" t="s">
        <v>133</v>
      </c>
      <c r="C19" s="15" t="s">
        <v>81</v>
      </c>
      <c r="D19" s="15" t="s">
        <v>28</v>
      </c>
      <c r="E19" s="15" t="s">
        <v>29</v>
      </c>
      <c r="F19" s="15" t="s">
        <v>47</v>
      </c>
      <c r="G19" s="16" t="s">
        <v>140</v>
      </c>
      <c r="H19" s="15" t="s">
        <v>141</v>
      </c>
      <c r="I19" s="15" t="s">
        <v>33</v>
      </c>
      <c r="J19" s="21">
        <v>45748</v>
      </c>
      <c r="K19" s="56">
        <v>46692</v>
      </c>
      <c r="L19" s="75">
        <v>46844</v>
      </c>
      <c r="M19" s="70" t="s">
        <v>36</v>
      </c>
      <c r="N19" s="15" t="s">
        <v>85</v>
      </c>
      <c r="O19" s="22">
        <v>311358.99</v>
      </c>
      <c r="P19" s="22">
        <f>O19*3</f>
        <v>934076.97</v>
      </c>
      <c r="Q19" s="22">
        <f>P19+O19</f>
        <v>1245435.96</v>
      </c>
      <c r="R19" s="16" t="s">
        <v>72</v>
      </c>
      <c r="S19" s="15" t="s">
        <v>39</v>
      </c>
      <c r="T19" s="60" t="s">
        <v>142</v>
      </c>
      <c r="U19" s="55" t="s">
        <v>143</v>
      </c>
      <c r="V19" s="55" t="s">
        <v>42</v>
      </c>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row>
    <row r="20" spans="1:74" s="55" customFormat="1" ht="41.45">
      <c r="A20" s="16" t="s">
        <v>144</v>
      </c>
      <c r="B20" s="16" t="s">
        <v>133</v>
      </c>
      <c r="C20" s="16" t="s">
        <v>145</v>
      </c>
      <c r="D20" s="16" t="s">
        <v>28</v>
      </c>
      <c r="E20" s="16" t="s">
        <v>29</v>
      </c>
      <c r="F20" s="15" t="s">
        <v>47</v>
      </c>
      <c r="G20" s="16" t="s">
        <v>146</v>
      </c>
      <c r="H20" s="16" t="s">
        <v>147</v>
      </c>
      <c r="I20" s="16" t="s">
        <v>33</v>
      </c>
      <c r="J20" s="61">
        <v>46843</v>
      </c>
      <c r="K20" s="72">
        <v>46478</v>
      </c>
      <c r="L20" s="76">
        <v>46844</v>
      </c>
      <c r="M20" s="72" t="s">
        <v>138</v>
      </c>
      <c r="N20" s="16" t="s">
        <v>34</v>
      </c>
      <c r="O20" s="22">
        <v>961200</v>
      </c>
      <c r="P20" s="22">
        <f>O20*5</f>
        <v>4806000</v>
      </c>
      <c r="Q20" s="22">
        <f>P20</f>
        <v>4806000</v>
      </c>
      <c r="R20" s="16" t="s">
        <v>148</v>
      </c>
      <c r="S20" s="15" t="s">
        <v>39</v>
      </c>
      <c r="T20" s="54" t="s">
        <v>149</v>
      </c>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row>
    <row r="21" spans="1:74" s="55" customFormat="1" ht="51" customHeight="1">
      <c r="A21" s="16" t="s">
        <v>150</v>
      </c>
      <c r="B21" s="16" t="s">
        <v>133</v>
      </c>
      <c r="C21" s="15" t="s">
        <v>81</v>
      </c>
      <c r="D21" s="15" t="s">
        <v>46</v>
      </c>
      <c r="E21" s="15" t="s">
        <v>29</v>
      </c>
      <c r="F21" s="15" t="s">
        <v>151</v>
      </c>
      <c r="G21" s="16" t="s">
        <v>152</v>
      </c>
      <c r="H21" s="15" t="s">
        <v>153</v>
      </c>
      <c r="I21" s="15" t="s">
        <v>33</v>
      </c>
      <c r="J21" s="21" t="s">
        <v>154</v>
      </c>
      <c r="K21" s="70" t="s">
        <v>155</v>
      </c>
      <c r="L21" s="75" t="s">
        <v>93</v>
      </c>
      <c r="M21" s="70" t="s">
        <v>36</v>
      </c>
      <c r="N21" s="15" t="s">
        <v>156</v>
      </c>
      <c r="O21" s="22">
        <v>940168.99</v>
      </c>
      <c r="P21" s="22">
        <f>O21*3</f>
        <v>2820506.9699999997</v>
      </c>
      <c r="Q21" s="22">
        <f>O21*5</f>
        <v>4700844.95</v>
      </c>
      <c r="R21" s="15" t="s">
        <v>157</v>
      </c>
      <c r="S21" s="15" t="s">
        <v>39</v>
      </c>
      <c r="T21" s="60"/>
      <c r="U21" s="55" t="s">
        <v>158</v>
      </c>
      <c r="V21" s="55" t="s">
        <v>42</v>
      </c>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row>
    <row r="112" spans="1:20" ht="15" thickBot="1">
      <c r="A112" s="51"/>
      <c r="B112" s="51"/>
      <c r="C112" s="51"/>
      <c r="D112" s="51"/>
      <c r="E112" s="51"/>
      <c r="F112" s="51"/>
      <c r="G112" s="51"/>
      <c r="H112" s="51"/>
      <c r="I112" s="51"/>
      <c r="J112" s="77"/>
      <c r="K112" s="77"/>
      <c r="L112" s="78"/>
      <c r="M112" s="51"/>
      <c r="N112" s="51"/>
      <c r="O112" s="52"/>
      <c r="P112" s="52"/>
      <c r="Q112" s="52"/>
      <c r="R112" s="51"/>
      <c r="S112" s="51"/>
      <c r="T112" s="53"/>
    </row>
  </sheetData>
  <mergeCells count="2">
    <mergeCell ref="A1:G1"/>
    <mergeCell ref="H1:Q1"/>
  </mergeCells>
  <phoneticPr fontId="4" type="noConversion"/>
  <pageMargins left="0.25" right="0.25" top="0.75" bottom="0.75" header="0.3" footer="0.3"/>
  <pageSetup paperSize="8" scale="23" orientation="landscape" horizontalDpi="300" verticalDpi="30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292064E7-518F-4DCF-A41E-DD636B19E71D}">
          <x14:formula1>
            <xm:f>Data!$A$2:$A$11</xm:f>
          </x14:formula1>
          <xm:sqref>C109:C610</xm:sqref>
        </x14:dataValidation>
        <x14:dataValidation type="list" allowBlank="1" showInputMessage="1" showErrorMessage="1" xr:uid="{2686F337-E74E-4937-A810-161B147510F6}">
          <x14:formula1>
            <xm:f>Data!$B$2:$B$18</xm:f>
          </x14:formula1>
          <xm:sqref>E104:E129 D113:D129</xm:sqref>
        </x14:dataValidation>
        <x14:dataValidation type="list" allowBlank="1" showInputMessage="1" showErrorMessage="1" xr:uid="{EAAAFD3B-7964-41FD-977E-AFDD86F0F178}">
          <x14:formula1>
            <xm:f>Data!$E$2:$E$5</xm:f>
          </x14:formula1>
          <xm:sqref>I3:I96</xm:sqref>
        </x14:dataValidation>
        <x14:dataValidation type="list" allowBlank="1" showInputMessage="1" showErrorMessage="1" xr:uid="{B23161A0-5012-49A2-A791-1FA04B9C1AAF}">
          <x14:formula1>
            <xm:f>Data!$G$2:$G$17</xm:f>
          </x14:formula1>
          <xm:sqref>C3:C108</xm:sqref>
        </x14:dataValidation>
        <x14:dataValidation type="list" allowBlank="1" showInputMessage="1" showErrorMessage="1" xr:uid="{EDA235D7-8CBE-4796-A355-04CEDCF9358B}">
          <x14:formula1>
            <xm:f>Data!$A$2:$A$4</xm:f>
          </x14:formula1>
          <xm:sqref>E3:E103</xm:sqref>
        </x14:dataValidation>
        <x14:dataValidation type="list" allowBlank="1" showInputMessage="1" showErrorMessage="1" xr:uid="{05A92613-2370-4BBA-8DC9-AC4BABEEC3CB}">
          <x14:formula1>
            <xm:f>Data!$B$2:$B$22</xm:f>
          </x14:formula1>
          <xm:sqref>D3:D112</xm:sqref>
        </x14:dataValidation>
        <x14:dataValidation type="list" allowBlank="1" showInputMessage="1" showErrorMessage="1" xr:uid="{99E8655D-D1EA-42D8-986B-71ED1EFCF1B5}">
          <x14:formula1>
            <xm:f>Data!$D$2:$D$4</xm:f>
          </x14:formula1>
          <xm:sqref>B3:B112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F0D9C-2EE4-4B0B-9E98-B911755C2467}">
  <dimension ref="A1:BP12"/>
  <sheetViews>
    <sheetView topLeftCell="A6" workbookViewId="0">
      <selection activeCell="N1" sqref="N1"/>
    </sheetView>
  </sheetViews>
  <sheetFormatPr defaultRowHeight="15"/>
  <cols>
    <col min="1" max="1" width="13.85546875" customWidth="1"/>
    <col min="2" max="2" width="8.5703125" bestFit="1" customWidth="1"/>
    <col min="3" max="3" width="8.140625" bestFit="1" customWidth="1"/>
    <col min="4" max="4" width="11" bestFit="1" customWidth="1"/>
    <col min="5" max="5" width="9" bestFit="1" customWidth="1"/>
    <col min="6" max="6" width="24.42578125" customWidth="1"/>
    <col min="7" max="7" width="31.140625" customWidth="1"/>
    <col min="8" max="8" width="17.7109375" customWidth="1"/>
    <col min="9" max="9" width="7.42578125" bestFit="1" customWidth="1"/>
    <col min="10" max="10" width="10.42578125" bestFit="1" customWidth="1"/>
    <col min="11" max="11" width="13" customWidth="1"/>
    <col min="12" max="12" width="10.7109375" bestFit="1" customWidth="1"/>
    <col min="13" max="13" width="10.42578125" customWidth="1"/>
    <col min="14" max="14" width="8.85546875" bestFit="1" customWidth="1"/>
    <col min="15" max="17" width="12.28515625" bestFit="1" customWidth="1"/>
    <col min="18" max="18" width="12.28515625" customWidth="1"/>
    <col min="19" max="19" width="16.140625" bestFit="1" customWidth="1"/>
    <col min="20" max="20" width="68.140625" bestFit="1" customWidth="1"/>
    <col min="21" max="21" width="14.28515625" bestFit="1" customWidth="1"/>
  </cols>
  <sheetData>
    <row r="1" spans="1:68" s="1" customFormat="1" ht="90.75" customHeight="1">
      <c r="A1" s="2" t="s">
        <v>159</v>
      </c>
      <c r="B1" s="3" t="s">
        <v>5</v>
      </c>
      <c r="C1" s="3" t="s">
        <v>6</v>
      </c>
      <c r="D1" s="3" t="s">
        <v>8</v>
      </c>
      <c r="E1" s="3" t="s">
        <v>160</v>
      </c>
      <c r="F1" s="3" t="s">
        <v>161</v>
      </c>
      <c r="G1" s="3" t="s">
        <v>162</v>
      </c>
      <c r="H1" s="3" t="s">
        <v>163</v>
      </c>
      <c r="I1" s="3" t="s">
        <v>164</v>
      </c>
      <c r="J1" s="3" t="s">
        <v>12</v>
      </c>
      <c r="K1" s="4" t="s">
        <v>13</v>
      </c>
      <c r="L1" s="4" t="s">
        <v>165</v>
      </c>
      <c r="M1" s="3" t="s">
        <v>15</v>
      </c>
      <c r="N1" s="3" t="s">
        <v>16</v>
      </c>
      <c r="O1" s="5" t="s">
        <v>17</v>
      </c>
      <c r="P1" s="5" t="s">
        <v>18</v>
      </c>
      <c r="Q1" s="5" t="s">
        <v>166</v>
      </c>
      <c r="R1" s="3" t="s">
        <v>20</v>
      </c>
      <c r="S1" s="3" t="s">
        <v>21</v>
      </c>
      <c r="T1" s="45" t="s">
        <v>167</v>
      </c>
      <c r="U1" s="1" t="s">
        <v>168</v>
      </c>
    </row>
    <row r="3" spans="1:68" s="27" customFormat="1" ht="40.5">
      <c r="A3" s="6" t="s">
        <v>169</v>
      </c>
      <c r="B3" s="7" t="s">
        <v>81</v>
      </c>
      <c r="C3" s="7" t="s">
        <v>170</v>
      </c>
      <c r="D3" s="7" t="s">
        <v>171</v>
      </c>
      <c r="E3" s="8" t="s">
        <v>172</v>
      </c>
      <c r="F3" s="8" t="s">
        <v>173</v>
      </c>
      <c r="G3" s="7" t="s">
        <v>174</v>
      </c>
      <c r="H3" s="7" t="s">
        <v>59</v>
      </c>
      <c r="I3" s="7" t="s">
        <v>34</v>
      </c>
      <c r="J3" s="7" t="s">
        <v>34</v>
      </c>
      <c r="K3" s="9">
        <v>45099</v>
      </c>
      <c r="L3" s="26">
        <v>45168</v>
      </c>
      <c r="M3" s="7" t="s">
        <v>175</v>
      </c>
      <c r="N3" s="7" t="s">
        <v>34</v>
      </c>
      <c r="O3" s="10" t="s">
        <v>176</v>
      </c>
      <c r="P3" s="10">
        <v>600000</v>
      </c>
      <c r="Q3" s="10" t="s">
        <v>34</v>
      </c>
      <c r="R3" s="7" t="s">
        <v>177</v>
      </c>
      <c r="S3" s="7" t="s">
        <v>178</v>
      </c>
      <c r="T3" s="23" t="s">
        <v>179</v>
      </c>
    </row>
    <row r="4" spans="1:68" s="27" customFormat="1" ht="40.5">
      <c r="A4" s="6" t="s">
        <v>169</v>
      </c>
      <c r="B4" s="7" t="s">
        <v>81</v>
      </c>
      <c r="C4" s="7" t="s">
        <v>180</v>
      </c>
      <c r="D4" s="7" t="s">
        <v>171</v>
      </c>
      <c r="E4" s="8" t="s">
        <v>181</v>
      </c>
      <c r="F4" s="8" t="s">
        <v>182</v>
      </c>
      <c r="G4" s="7" t="s">
        <v>183</v>
      </c>
      <c r="H4" s="7" t="s">
        <v>59</v>
      </c>
      <c r="I4" s="7" t="s">
        <v>34</v>
      </c>
      <c r="J4" s="11" t="s">
        <v>34</v>
      </c>
      <c r="K4" s="9">
        <v>44941</v>
      </c>
      <c r="L4" s="26">
        <v>45017</v>
      </c>
      <c r="M4" s="7" t="s">
        <v>184</v>
      </c>
      <c r="N4" s="7" t="s">
        <v>34</v>
      </c>
      <c r="O4" s="10" t="s">
        <v>176</v>
      </c>
      <c r="P4" s="10">
        <v>100000</v>
      </c>
      <c r="Q4" s="10" t="s">
        <v>34</v>
      </c>
      <c r="R4" s="7" t="s">
        <v>185</v>
      </c>
      <c r="S4" s="7" t="s">
        <v>178</v>
      </c>
      <c r="T4" s="23" t="s">
        <v>186</v>
      </c>
    </row>
    <row r="5" spans="1:68" s="27" customFormat="1" ht="40.5">
      <c r="A5" s="6" t="s">
        <v>169</v>
      </c>
      <c r="B5" s="7" t="s">
        <v>81</v>
      </c>
      <c r="C5" s="7" t="s">
        <v>187</v>
      </c>
      <c r="D5" s="7" t="s">
        <v>171</v>
      </c>
      <c r="E5" s="8" t="s">
        <v>188</v>
      </c>
      <c r="F5" s="8" t="s">
        <v>189</v>
      </c>
      <c r="G5" s="7" t="s">
        <v>190</v>
      </c>
      <c r="H5" s="7"/>
      <c r="I5" s="7" t="s">
        <v>34</v>
      </c>
      <c r="J5" s="11" t="s">
        <v>34</v>
      </c>
      <c r="K5" s="9">
        <v>45031</v>
      </c>
      <c r="L5" s="26">
        <v>45092</v>
      </c>
      <c r="M5" s="7" t="s">
        <v>191</v>
      </c>
      <c r="N5" s="7" t="s">
        <v>34</v>
      </c>
      <c r="O5" s="10">
        <v>250000</v>
      </c>
      <c r="P5" s="10" t="s">
        <v>176</v>
      </c>
      <c r="Q5" s="10" t="s">
        <v>34</v>
      </c>
      <c r="R5" s="7" t="s">
        <v>177</v>
      </c>
      <c r="S5" s="7" t="s">
        <v>178</v>
      </c>
      <c r="T5" s="23" t="s">
        <v>192</v>
      </c>
    </row>
    <row r="6" spans="1:68" s="27" customFormat="1" ht="40.5">
      <c r="A6" s="6" t="s">
        <v>169</v>
      </c>
      <c r="B6" s="7" t="s">
        <v>81</v>
      </c>
      <c r="C6" s="7" t="s">
        <v>193</v>
      </c>
      <c r="D6" s="7" t="s">
        <v>171</v>
      </c>
      <c r="E6" s="8" t="s">
        <v>194</v>
      </c>
      <c r="F6" s="8" t="s">
        <v>195</v>
      </c>
      <c r="G6" s="7" t="s">
        <v>190</v>
      </c>
      <c r="H6" s="7"/>
      <c r="I6" s="7" t="s">
        <v>34</v>
      </c>
      <c r="J6" s="11" t="s">
        <v>34</v>
      </c>
      <c r="K6" s="9">
        <v>45031</v>
      </c>
      <c r="L6" s="26">
        <v>45092</v>
      </c>
      <c r="M6" s="7" t="s">
        <v>191</v>
      </c>
      <c r="N6" s="7" t="s">
        <v>34</v>
      </c>
      <c r="O6" s="10">
        <v>150000</v>
      </c>
      <c r="P6" s="10" t="s">
        <v>176</v>
      </c>
      <c r="Q6" s="10" t="s">
        <v>34</v>
      </c>
      <c r="R6" s="7" t="s">
        <v>177</v>
      </c>
      <c r="S6" s="7" t="s">
        <v>178</v>
      </c>
      <c r="T6" s="23" t="s">
        <v>192</v>
      </c>
    </row>
    <row r="7" spans="1:68" s="27" customFormat="1" ht="40.5">
      <c r="A7" s="6" t="s">
        <v>169</v>
      </c>
      <c r="B7" s="7" t="s">
        <v>81</v>
      </c>
      <c r="C7" s="7" t="s">
        <v>196</v>
      </c>
      <c r="D7" s="7" t="s">
        <v>171</v>
      </c>
      <c r="E7" s="8" t="s">
        <v>197</v>
      </c>
      <c r="F7" s="8" t="s">
        <v>198</v>
      </c>
      <c r="G7" s="7" t="s">
        <v>190</v>
      </c>
      <c r="H7" s="7"/>
      <c r="I7" s="7" t="s">
        <v>34</v>
      </c>
      <c r="J7" s="11" t="s">
        <v>34</v>
      </c>
      <c r="K7" s="9">
        <v>45031</v>
      </c>
      <c r="L7" s="26">
        <v>45092</v>
      </c>
      <c r="M7" s="7" t="s">
        <v>191</v>
      </c>
      <c r="N7" s="7" t="s">
        <v>34</v>
      </c>
      <c r="O7" s="10">
        <v>620000</v>
      </c>
      <c r="P7" s="10" t="s">
        <v>176</v>
      </c>
      <c r="Q7" s="10" t="s">
        <v>34</v>
      </c>
      <c r="R7" s="7" t="s">
        <v>177</v>
      </c>
      <c r="S7" s="7" t="s">
        <v>178</v>
      </c>
      <c r="T7" s="23" t="s">
        <v>192</v>
      </c>
    </row>
    <row r="8" spans="1:68" s="27" customFormat="1" ht="40.5">
      <c r="A8" s="17" t="s">
        <v>199</v>
      </c>
      <c r="B8" s="13" t="s">
        <v>69</v>
      </c>
      <c r="C8" s="13" t="s">
        <v>28</v>
      </c>
      <c r="D8" s="13" t="s">
        <v>200</v>
      </c>
      <c r="E8" s="12" t="s">
        <v>201</v>
      </c>
      <c r="F8" s="12" t="s">
        <v>71</v>
      </c>
      <c r="G8" s="13" t="s">
        <v>71</v>
      </c>
      <c r="H8" s="13"/>
      <c r="I8" s="13" t="s">
        <v>202</v>
      </c>
      <c r="J8" s="18" t="s">
        <v>203</v>
      </c>
      <c r="K8" s="19">
        <v>45170</v>
      </c>
      <c r="L8" s="19">
        <v>45383</v>
      </c>
      <c r="M8" s="13">
        <v>1</v>
      </c>
      <c r="N8" s="13" t="s">
        <v>34</v>
      </c>
      <c r="O8" s="14">
        <f>4.5*1200*12</f>
        <v>64800</v>
      </c>
      <c r="P8" s="14">
        <f>O8*1</f>
        <v>64800</v>
      </c>
      <c r="Q8" s="14" t="s">
        <v>34</v>
      </c>
      <c r="R8" s="13" t="s">
        <v>204</v>
      </c>
      <c r="S8" s="13" t="s">
        <v>178</v>
      </c>
      <c r="T8" s="24" t="s">
        <v>205</v>
      </c>
    </row>
    <row r="9" spans="1:68" s="28" customFormat="1" ht="40.5">
      <c r="A9" s="15" t="s">
        <v>199</v>
      </c>
      <c r="B9" s="15" t="s">
        <v>206</v>
      </c>
      <c r="C9" s="15" t="s">
        <v>28</v>
      </c>
      <c r="D9" s="15" t="s">
        <v>171</v>
      </c>
      <c r="E9" s="16" t="s">
        <v>207</v>
      </c>
      <c r="F9" s="16" t="s">
        <v>208</v>
      </c>
      <c r="G9" s="16" t="s">
        <v>208</v>
      </c>
      <c r="H9" s="15"/>
      <c r="I9" s="16" t="s">
        <v>208</v>
      </c>
      <c r="J9" s="20" t="s">
        <v>92</v>
      </c>
      <c r="K9" s="21">
        <v>45261</v>
      </c>
      <c r="L9" s="21">
        <v>45383</v>
      </c>
      <c r="M9" s="15" t="s">
        <v>36</v>
      </c>
      <c r="N9" s="15" t="s">
        <v>34</v>
      </c>
      <c r="O9" s="22">
        <v>90000</v>
      </c>
      <c r="P9" s="22">
        <f>O9*3</f>
        <v>270000</v>
      </c>
      <c r="Q9" s="22" t="s">
        <v>34</v>
      </c>
      <c r="R9" s="15" t="s">
        <v>209</v>
      </c>
      <c r="S9" s="15" t="s">
        <v>178</v>
      </c>
      <c r="T9" s="25" t="s">
        <v>210</v>
      </c>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row>
    <row r="10" spans="1:68" s="50" customFormat="1" ht="53.25">
      <c r="A10" s="6" t="s">
        <v>199</v>
      </c>
      <c r="B10" s="7" t="s">
        <v>81</v>
      </c>
      <c r="C10" s="7" t="s">
        <v>28</v>
      </c>
      <c r="D10" s="7" t="s">
        <v>47</v>
      </c>
      <c r="E10" s="8" t="s">
        <v>211</v>
      </c>
      <c r="F10" s="8" t="s">
        <v>212</v>
      </c>
      <c r="G10" s="7" t="s">
        <v>213</v>
      </c>
      <c r="H10" s="7" t="s">
        <v>214</v>
      </c>
      <c r="I10" s="7" t="s">
        <v>212</v>
      </c>
      <c r="J10" s="11">
        <v>45535</v>
      </c>
      <c r="K10" s="9">
        <v>45383</v>
      </c>
      <c r="L10" s="46">
        <v>45536</v>
      </c>
      <c r="M10" s="7" t="s">
        <v>36</v>
      </c>
      <c r="N10" s="7" t="s">
        <v>85</v>
      </c>
      <c r="O10" s="10">
        <v>4000</v>
      </c>
      <c r="P10" s="10">
        <f>O10*3</f>
        <v>12000</v>
      </c>
      <c r="Q10" s="10">
        <f>O10</f>
        <v>4000</v>
      </c>
      <c r="R10" s="7" t="s">
        <v>215</v>
      </c>
      <c r="S10" s="23" t="s">
        <v>178</v>
      </c>
      <c r="T10" s="47" t="s">
        <v>216</v>
      </c>
    </row>
    <row r="11" spans="1:68" s="50" customFormat="1" ht="67.5">
      <c r="A11" s="17" t="s">
        <v>217</v>
      </c>
      <c r="B11" s="13" t="s">
        <v>27</v>
      </c>
      <c r="C11" s="13" t="s">
        <v>28</v>
      </c>
      <c r="D11" s="13" t="s">
        <v>171</v>
      </c>
      <c r="E11" s="12" t="s">
        <v>218</v>
      </c>
      <c r="F11" s="12" t="s">
        <v>31</v>
      </c>
      <c r="G11" s="13" t="s">
        <v>219</v>
      </c>
      <c r="H11" s="13" t="s">
        <v>33</v>
      </c>
      <c r="I11" s="13" t="s">
        <v>34</v>
      </c>
      <c r="J11" s="18" t="s">
        <v>34</v>
      </c>
      <c r="K11" s="19">
        <v>45627</v>
      </c>
      <c r="L11" s="83">
        <v>45748</v>
      </c>
      <c r="M11" s="13" t="s">
        <v>36</v>
      </c>
      <c r="N11" s="13" t="s">
        <v>220</v>
      </c>
      <c r="O11" s="14">
        <v>1540000</v>
      </c>
      <c r="P11" s="14">
        <f>O11*3</f>
        <v>4620000</v>
      </c>
      <c r="Q11" s="14">
        <f>O11</f>
        <v>1540000</v>
      </c>
      <c r="R11" s="13" t="s">
        <v>221</v>
      </c>
      <c r="S11" s="24" t="s">
        <v>178</v>
      </c>
      <c r="T11" s="84" t="s">
        <v>222</v>
      </c>
      <c r="U11" s="59">
        <v>45677</v>
      </c>
    </row>
    <row r="12" spans="1:68">
      <c r="A12" s="15" t="s">
        <v>223</v>
      </c>
      <c r="B12" s="90" t="s">
        <v>224</v>
      </c>
      <c r="C12" s="91"/>
      <c r="D12" s="91"/>
      <c r="E12" s="91"/>
      <c r="F12" s="91"/>
      <c r="G12" s="91"/>
      <c r="H12" s="91"/>
      <c r="I12" s="91"/>
      <c r="J12" s="91"/>
      <c r="K12" s="91"/>
      <c r="L12" s="91"/>
      <c r="M12" s="91"/>
      <c r="N12" s="91"/>
      <c r="O12" s="91"/>
      <c r="P12" s="91"/>
      <c r="Q12" s="91"/>
      <c r="R12" s="91"/>
      <c r="S12" s="91"/>
      <c r="T12" s="92"/>
    </row>
  </sheetData>
  <mergeCells count="1">
    <mergeCell ref="B12:T12"/>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B23161A0-5012-49A2-A791-1FA04B9C1AAF}">
          <x14:formula1>
            <xm:f>Data!$G$2:$G$17</xm:f>
          </x14:formula1>
          <xm:sqref>B3:B11</xm:sqref>
        </x14:dataValidation>
        <x14:dataValidation type="list" allowBlank="1" showInputMessage="1" showErrorMessage="1" xr:uid="{EAAAFD3B-7964-41FD-977E-AFDD86F0F178}">
          <x14:formula1>
            <xm:f>Data!$E$2:$E$5</xm:f>
          </x14:formula1>
          <xm:sqref>H3:H11</xm:sqref>
        </x14:dataValidation>
        <x14:dataValidation type="list" allowBlank="1" showInputMessage="1" showErrorMessage="1" xr:uid="{2686F337-E74E-4937-A810-161B147510F6}">
          <x14:formula1>
            <xm:f>Data!$B$2:$B$18</xm:f>
          </x14:formula1>
          <xm:sqref>C3:C11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0566D-42E1-476C-A234-D5FDA42884FB}">
  <dimension ref="A1:G24"/>
  <sheetViews>
    <sheetView workbookViewId="0">
      <selection activeCell="D24" sqref="D24"/>
    </sheetView>
  </sheetViews>
  <sheetFormatPr defaultRowHeight="14.45"/>
  <cols>
    <col min="1" max="1" width="27.140625" bestFit="1" customWidth="1"/>
    <col min="2" max="2" width="27.5703125" bestFit="1" customWidth="1"/>
    <col min="4" max="4" width="20.85546875" bestFit="1" customWidth="1"/>
    <col min="5" max="5" width="30" bestFit="1" customWidth="1"/>
    <col min="7" max="7" width="21" customWidth="1"/>
  </cols>
  <sheetData>
    <row r="1" spans="1:7">
      <c r="A1" t="s">
        <v>225</v>
      </c>
      <c r="B1" t="s">
        <v>6</v>
      </c>
      <c r="C1">
        <f>7*52000</f>
        <v>364000</v>
      </c>
      <c r="D1" s="3" t="s">
        <v>4</v>
      </c>
      <c r="E1" t="s">
        <v>226</v>
      </c>
      <c r="G1" t="s">
        <v>227</v>
      </c>
    </row>
    <row r="2" spans="1:7">
      <c r="A2" t="s">
        <v>64</v>
      </c>
      <c r="B2" t="s">
        <v>228</v>
      </c>
      <c r="C2">
        <v>10000</v>
      </c>
      <c r="D2" t="s">
        <v>26</v>
      </c>
      <c r="E2" t="s">
        <v>214</v>
      </c>
      <c r="G2" s="30" t="s">
        <v>81</v>
      </c>
    </row>
    <row r="3" spans="1:7">
      <c r="A3" t="s">
        <v>29</v>
      </c>
      <c r="B3" t="s">
        <v>229</v>
      </c>
      <c r="D3" t="s">
        <v>133</v>
      </c>
      <c r="E3" t="s">
        <v>230</v>
      </c>
      <c r="G3" s="31" t="s">
        <v>231</v>
      </c>
    </row>
    <row r="4" spans="1:7">
      <c r="A4" t="s">
        <v>232</v>
      </c>
      <c r="B4" t="s">
        <v>233</v>
      </c>
      <c r="D4" t="s">
        <v>44</v>
      </c>
      <c r="E4" t="s">
        <v>59</v>
      </c>
      <c r="G4" s="32" t="s">
        <v>69</v>
      </c>
    </row>
    <row r="5" spans="1:7">
      <c r="B5" t="s">
        <v>234</v>
      </c>
      <c r="E5" t="s">
        <v>33</v>
      </c>
      <c r="G5" s="33" t="s">
        <v>111</v>
      </c>
    </row>
    <row r="6" spans="1:7">
      <c r="B6" t="s">
        <v>235</v>
      </c>
      <c r="G6" s="34" t="s">
        <v>45</v>
      </c>
    </row>
    <row r="7" spans="1:7">
      <c r="B7" t="s">
        <v>196</v>
      </c>
      <c r="G7" s="35" t="s">
        <v>56</v>
      </c>
    </row>
    <row r="8" spans="1:7">
      <c r="B8" t="s">
        <v>236</v>
      </c>
      <c r="G8" s="36" t="s">
        <v>98</v>
      </c>
    </row>
    <row r="9" spans="1:7">
      <c r="B9" t="s">
        <v>237</v>
      </c>
      <c r="G9" s="37" t="s">
        <v>105</v>
      </c>
    </row>
    <row r="10" spans="1:7">
      <c r="B10" t="s">
        <v>238</v>
      </c>
      <c r="G10" s="38" t="s">
        <v>99</v>
      </c>
    </row>
    <row r="11" spans="1:7">
      <c r="B11" t="s">
        <v>239</v>
      </c>
      <c r="G11" s="39" t="s">
        <v>76</v>
      </c>
    </row>
    <row r="12" spans="1:7">
      <c r="B12" t="s">
        <v>240</v>
      </c>
      <c r="G12" s="40" t="s">
        <v>241</v>
      </c>
    </row>
    <row r="13" spans="1:7">
      <c r="B13" t="s">
        <v>242</v>
      </c>
      <c r="G13" s="41" t="s">
        <v>243</v>
      </c>
    </row>
    <row r="14" spans="1:7">
      <c r="B14" t="s">
        <v>244</v>
      </c>
      <c r="G14" s="42" t="s">
        <v>245</v>
      </c>
    </row>
    <row r="15" spans="1:7">
      <c r="B15" t="s">
        <v>246</v>
      </c>
      <c r="G15" s="43" t="s">
        <v>63</v>
      </c>
    </row>
    <row r="16" spans="1:7">
      <c r="B16" t="s">
        <v>247</v>
      </c>
      <c r="G16" s="44" t="s">
        <v>145</v>
      </c>
    </row>
    <row r="17" spans="2:7">
      <c r="B17" t="s">
        <v>170</v>
      </c>
      <c r="G17" t="s">
        <v>27</v>
      </c>
    </row>
    <row r="18" spans="2:7">
      <c r="B18" t="s">
        <v>248</v>
      </c>
    </row>
    <row r="19" spans="2:7">
      <c r="B19" t="s">
        <v>187</v>
      </c>
    </row>
    <row r="20" spans="2:7">
      <c r="B20" t="s">
        <v>249</v>
      </c>
    </row>
    <row r="21" spans="2:7">
      <c r="B21" t="s">
        <v>28</v>
      </c>
    </row>
    <row r="22" spans="2:7">
      <c r="B22" t="s">
        <v>250</v>
      </c>
    </row>
    <row r="23" spans="2:7">
      <c r="B23" t="s">
        <v>46</v>
      </c>
    </row>
    <row r="24" spans="2:7">
      <c r="B24" s="36" t="s">
        <v>251</v>
      </c>
    </row>
  </sheetData>
  <phoneticPr fontId="4" type="noConversion"/>
  <dataValidations count="1">
    <dataValidation type="list" allowBlank="1" showInputMessage="1" showErrorMessage="1" sqref="B18" xr:uid="{CD4B39FF-F276-4945-BE56-93AC14CF3850}">
      <formula1>$B$2:$B$18</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7C0B-360C-4E2B-96FB-68636BE1B0CA}">
  <dimension ref="A1"/>
  <sheetViews>
    <sheetView topLeftCell="A27" workbookViewId="0">
      <selection activeCell="A42" sqref="A42"/>
    </sheetView>
  </sheetViews>
  <sheetFormatPr defaultRowHeight="14.4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4B748A48C2364B88ADC25D68C27453" ma:contentTypeVersion="9" ma:contentTypeDescription="Create a new document." ma:contentTypeScope="" ma:versionID="c9276bba44d3f2cc21621ef948c91acc">
  <xsd:schema xmlns:xsd="http://www.w3.org/2001/XMLSchema" xmlns:xs="http://www.w3.org/2001/XMLSchema" xmlns:p="http://schemas.microsoft.com/office/2006/metadata/properties" xmlns:ns2="2b4246ae-7c67-4112-b2d8-36bd68f493fa" targetNamespace="http://schemas.microsoft.com/office/2006/metadata/properties" ma:root="true" ma:fieldsID="fe70e61eca237bd51131098daae19869" ns2:_="">
    <xsd:import namespace="2b4246ae-7c67-4112-b2d8-36bd68f493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246ae-7c67-4112-b2d8-36bd68f493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E7E12C-FA79-468B-9080-FB31D3716882}"/>
</file>

<file path=customXml/itemProps2.xml><?xml version="1.0" encoding="utf-8"?>
<ds:datastoreItem xmlns:ds="http://schemas.openxmlformats.org/officeDocument/2006/customXml" ds:itemID="{8201325F-40A3-4FC4-BFBF-2B0F3F5783B9}"/>
</file>

<file path=customXml/itemProps3.xml><?xml version="1.0" encoding="utf-8"?>
<ds:datastoreItem xmlns:ds="http://schemas.openxmlformats.org/officeDocument/2006/customXml" ds:itemID="{D996320C-149C-465B-B53A-89409019446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Lana Stoyles</dc:creator>
  <cp:keywords/>
  <dc:description/>
  <cp:lastModifiedBy/>
  <cp:revision/>
  <dcterms:created xsi:type="dcterms:W3CDTF">2022-12-16T14:17:45Z</dcterms:created>
  <dcterms:modified xsi:type="dcterms:W3CDTF">2025-09-29T07:42:44Z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0x0101002A4B748A48C2364B88ADC25D68C27453</vt:lpwstr>
  </property>
</Properties>
</file>